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jpg" ContentType="image/jpeg"/>
  <Override PartName="/xl/drawings/drawing18.xml" ContentType="application/vnd.openxmlformats-officedocument.drawingml.chartshapes+xml"/>
  <Override PartName="/xl/drawings/drawing20.xml" ContentType="application/vnd.openxmlformats-officedocument.drawingml.chartshapes+xml"/>
  <Override PartName="/xl/workbook.xml" ContentType="application/vnd.openxmlformats-officedocument.spreadsheetml.sheet.main+xml"/>
  <Override PartName="/xl/worksheets/sheet6.xml" ContentType="application/vnd.openxmlformats-officedocument.spreadsheetml.worksheet+xml"/>
  <Override PartName="/xl/charts/chart9.xml" ContentType="application/vnd.openxmlformats-officedocument.drawingml.chart+xml"/>
  <Override PartName="/xl/drawings/drawing13.xml" ContentType="application/vnd.openxmlformats-officedocument.drawing+xml"/>
  <Override PartName="/xl/drawings/drawing14.xml" ContentType="application/vnd.openxmlformats-officedocument.drawing+xml"/>
  <Override PartName="/xl/drawings/drawing12.xml" ContentType="application/vnd.openxmlformats-officedocument.drawing+xml"/>
  <Override PartName="/xl/drawings/drawing11.xml" ContentType="application/vnd.openxmlformats-officedocument.drawing+xml"/>
  <Override PartName="/xl/charts/chart6.xml" ContentType="application/vnd.openxmlformats-officedocument.drawingml.chart+xml"/>
  <Override PartName="/xl/drawings/drawing10.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15.xml" ContentType="application/vnd.openxmlformats-officedocument.drawing+xml"/>
  <Override PartName="/xl/charts/chart10.xml" ContentType="application/vnd.openxmlformats-officedocument.drawingml.chart+xml"/>
  <Override PartName="/xl/charts/chart12.xml" ContentType="application/vnd.openxmlformats-officedocument.drawingml.chart+xml"/>
  <Override PartName="/xl/worksheets/sheet4.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19.xml" ContentType="application/vnd.openxmlformats-officedocument.drawing+xml"/>
  <Override PartName="/xl/worksheets/sheet5.xml" ContentType="application/vnd.openxmlformats-officedocument.spreadsheetml.worksheet+xml"/>
  <Override PartName="/xl/charts/chart11.xml" ContentType="application/vnd.openxmlformats-officedocument.drawingml.chart+xml"/>
  <Override PartName="/xl/drawings/drawing17.xml" ContentType="application/vnd.openxmlformats-officedocument.drawing+xml"/>
  <Override PartName="/xl/drawings/drawing16.xml" ContentType="application/vnd.openxmlformats-officedocument.drawing+xml"/>
  <Override PartName="/xl/drawings/drawing9.xml" ContentType="application/vnd.openxmlformats-officedocument.drawing+xml"/>
  <Override PartName="/xl/worksheets/sheet1.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chartsheets/sheet10.xml" ContentType="application/vnd.openxmlformats-officedocument.spreadsheetml.chart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36.xml" ContentType="application/vnd.openxmlformats-officedocument.spreadsheetml.worksheet+xml"/>
  <Override PartName="/xl/chartsheets/sheet9.xml" ContentType="application/vnd.openxmlformats-officedocument.spreadsheetml.chartsheet+xml"/>
  <Override PartName="/xl/worksheets/sheet35.xml" ContentType="application/vnd.openxmlformats-officedocument.spreadsheetml.worksheet+xml"/>
  <Override PartName="/xl/drawings/drawing1.xml" ContentType="application/vnd.openxmlformats-officedocument.drawing+xml"/>
  <Override PartName="/xl/drawings/drawing4.xml" ContentType="application/vnd.openxmlformats-officedocument.drawing+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chartsheets/sheet8.xml" ContentType="application/vnd.openxmlformats-officedocument.spreadsheetml.chart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charts/chart1.xml" ContentType="application/vnd.openxmlformats-officedocument.drawingml.chart+xml"/>
  <Override PartName="/xl/styles.xml" ContentType="application/vnd.openxmlformats-officedocument.spreadsheetml.styles+xml"/>
  <Override PartName="/xl/sharedStrings.xml" ContentType="application/vnd.openxmlformats-officedocument.spreadsheetml.sharedStrings+xml"/>
  <Override PartName="/xl/drawings/drawing2.xml" ContentType="application/vnd.openxmlformats-officedocument.drawing+xml"/>
  <Override PartName="/xl/theme/theme1.xml" ContentType="application/vnd.openxmlformats-officedocument.theme+xml"/>
  <Override PartName="/xl/worksheets/sheet52.xml" ContentType="application/vnd.openxmlformats-officedocument.spreadsheetml.worksheet+xml"/>
  <Override PartName="/xl/worksheets/sheet51.xml" ContentType="application/vnd.openxmlformats-officedocument.spreadsheetml.worksheet+xml"/>
  <Override PartName="/xl/drawings/drawing3.xml" ContentType="application/vnd.openxmlformats-officedocument.drawing+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30.xml" ContentType="application/vnd.openxmlformats-officedocument.spreadsheetml.worksheet+xml"/>
  <Override PartName="/xl/charts/chart2.xml" ContentType="application/vnd.openxmlformats-officedocument.drawingml.chart+xml"/>
  <Override PartName="/xl/worksheets/sheet28.xml" ContentType="application/vnd.openxmlformats-officedocument.spreadsheetml.worksheet+xml"/>
  <Override PartName="/xl/worksheets/sheet14.xml" ContentType="application/vnd.openxmlformats-officedocument.spreadsheetml.worksheet+xml"/>
  <Override PartName="/xl/charts/chart4.xml" ContentType="application/vnd.openxmlformats-officedocument.drawingml.chart+xml"/>
  <Override PartName="/xl/chartsheets/sheet1.xml" ContentType="application/vnd.openxmlformats-officedocument.spreadsheetml.chartsheet+xml"/>
  <Override PartName="/xl/worksheets/sheet15.xml" ContentType="application/vnd.openxmlformats-officedocument.spreadsheetml.worksheet+xml"/>
  <Override PartName="/xl/drawings/drawing6.xml" ContentType="application/vnd.openxmlformats-officedocument.drawing+xml"/>
  <Override PartName="/xl/chartsheets/sheet2.xml" ContentType="application/vnd.openxmlformats-officedocument.spreadsheetml.chartsheet+xml"/>
  <Override PartName="/xl/worksheets/sheet29.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drawings/drawing7.xml" ContentType="application/vnd.openxmlformats-officedocument.drawing+xml"/>
  <Override PartName="/xl/drawings/drawing8.xml" ContentType="application/vnd.openxmlformats-officedocument.drawing+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charts/chart5.xml" ContentType="application/vnd.openxmlformats-officedocument.drawingml.chart+xml"/>
  <Override PartName="/xl/worksheets/sheet11.xml" ContentType="application/vnd.openxmlformats-officedocument.spreadsheetml.worksheet+xml"/>
  <Override PartName="/xl/chartsheets/sheet3.xml" ContentType="application/vnd.openxmlformats-officedocument.spreadsheetml.chartsheet+xml"/>
  <Override PartName="/xl/worksheets/sheet16.xml" ContentType="application/vnd.openxmlformats-officedocument.spreadsheetml.worksheet+xml"/>
  <Override PartName="/xl/worksheets/sheet18.xml" ContentType="application/vnd.openxmlformats-officedocument.spreadsheetml.worksheet+xml"/>
  <Override PartName="/xl/worksheets/sheet24.xml" ContentType="application/vnd.openxmlformats-officedocument.spreadsheetml.worksheet+xml"/>
  <Override PartName="/xl/drawings/drawing5.xml" ContentType="application/vnd.openxmlformats-officedocument.drawing+xml"/>
  <Override PartName="/xl/worksheets/sheet25.xml" ContentType="application/vnd.openxmlformats-officedocument.spreadsheetml.worksheet+xml"/>
  <Override PartName="/xl/chartsheets/sheet6.xml" ContentType="application/vnd.openxmlformats-officedocument.spreadsheetml.chartsheet+xml"/>
  <Override PartName="/xl/worksheets/sheet26.xml" ContentType="application/vnd.openxmlformats-officedocument.spreadsheetml.worksheet+xml"/>
  <Override PartName="/xl/worksheets/sheet27.xml" ContentType="application/vnd.openxmlformats-officedocument.spreadsheetml.worksheet+xml"/>
  <Override PartName="/xl/chartsheets/sheet7.xml" ContentType="application/vnd.openxmlformats-officedocument.spreadsheetml.chartsheet+xml"/>
  <Override PartName="/xl/worksheets/sheet17.xml" ContentType="application/vnd.openxmlformats-officedocument.spreadsheetml.worksheet+xml"/>
  <Override PartName="/xl/charts/chart3.xml" ContentType="application/vnd.openxmlformats-officedocument.drawingml.chart+xml"/>
  <Override PartName="/xl/worksheets/sheet23.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chartsheets/sheet4.xml" ContentType="application/vnd.openxmlformats-officedocument.spreadsheetml.chartsheet+xml"/>
  <Override PartName="/xl/worksheets/sheet21.xml" ContentType="application/vnd.openxmlformats-officedocument.spreadsheetml.worksheet+xml"/>
  <Override PartName="/xl/worksheets/sheet22.xml" ContentType="application/vnd.openxmlformats-officedocument.spreadsheetml.worksheet+xml"/>
  <Override PartName="/xl/chartsheets/sheet5.xml" ContentType="application/vnd.openxmlformats-officedocument.spreadsheetml.chartsheet+xml"/>
  <Override PartName="/xl/externalLinks/externalLink1.xml" ContentType="application/vnd.openxmlformats-officedocument.spreadsheetml.externalLink+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codeName="ThisWorkbook" defaultThemeVersion="124226"/>
  <mc:AlternateContent xmlns:mc="http://schemas.openxmlformats.org/markup-compatibility/2006">
    <mc:Choice Requires="x15">
      <x15ac:absPath xmlns:x15ac="http://schemas.microsoft.com/office/spreadsheetml/2010/11/ac" url="C:\Users\salhmoud\Desktop\"/>
    </mc:Choice>
  </mc:AlternateContent>
  <xr:revisionPtr revIDLastSave="0" documentId="13_ncr:1_{20E0603C-7623-413F-B892-58E218DD8F27}" xr6:coauthVersionLast="36" xr6:coauthVersionMax="36" xr10:uidLastSave="{00000000-0000-0000-0000-000000000000}"/>
  <bookViews>
    <workbookView xWindow="-120" yWindow="0" windowWidth="21840" windowHeight="13620" tabRatio="878" xr2:uid="{00000000-000D-0000-FFFF-FFFF00000000}"/>
  </bookViews>
  <sheets>
    <sheet name="عنوان" sheetId="123" r:id="rId1"/>
    <sheet name="Photo" sheetId="29" r:id="rId2"/>
    <sheet name="تقديم" sheetId="10" r:id="rId3"/>
    <sheet name="المقدمة" sheetId="37" r:id="rId4"/>
    <sheet name="اهداف" sheetId="12" r:id="rId5"/>
    <sheet name="المحتويات" sheetId="32" r:id="rId6"/>
    <sheet name="فهرس الجداول" sheetId="68" r:id="rId7"/>
    <sheet name="فهرس الاشكال" sheetId="69" r:id="rId8"/>
    <sheet name="فهرس الخرائط" sheetId="129" r:id="rId9"/>
    <sheet name="التعاريف والمفاهيم" sheetId="122" r:id="rId10"/>
    <sheet name="التعاريف " sheetId="145" r:id="rId11"/>
    <sheet name="أولاً" sheetId="119" r:id="rId12"/>
    <sheet name="1.1" sheetId="92" r:id="rId13"/>
    <sheet name="1" sheetId="60" r:id="rId14"/>
    <sheet name="Graph1" sheetId="73" r:id="rId15"/>
    <sheet name="2" sheetId="72" r:id="rId16"/>
    <sheet name="Graph2" sheetId="93" r:id="rId17"/>
    <sheet name="3" sheetId="5" r:id="rId18"/>
    <sheet name="Graph3" sheetId="144" r:id="rId19"/>
    <sheet name="1.2" sheetId="94" r:id="rId20"/>
    <sheet name="4" sheetId="43" r:id="rId21"/>
    <sheet name="5" sheetId="48" r:id="rId22"/>
    <sheet name="1.3" sheetId="97" r:id="rId23"/>
    <sheet name="6" sheetId="6" r:id="rId24"/>
    <sheet name="Graph4 " sheetId="146" r:id="rId25"/>
    <sheet name="7" sheetId="50" r:id="rId26"/>
    <sheet name="Graph5" sheetId="100" r:id="rId27"/>
    <sheet name="ثانياً" sheetId="118" r:id="rId28"/>
    <sheet name="8" sheetId="80" r:id="rId29"/>
    <sheet name="Map1" sheetId="124" r:id="rId30"/>
    <sheet name="Graph6" sheetId="105" r:id="rId31"/>
    <sheet name="9" sheetId="81" r:id="rId32"/>
    <sheet name="Map2" sheetId="125" r:id="rId33"/>
    <sheet name="Graph7" sheetId="106" r:id="rId34"/>
    <sheet name="10" sheetId="82" r:id="rId35"/>
    <sheet name="Map3" sheetId="126" r:id="rId36"/>
    <sheet name="11" sheetId="85" r:id="rId37"/>
    <sheet name="12" sheetId="86" r:id="rId38"/>
    <sheet name="13" sheetId="83" r:id="rId39"/>
    <sheet name="Map4" sheetId="127" r:id="rId40"/>
    <sheet name="Graph8" sheetId="107" r:id="rId41"/>
    <sheet name="14" sheetId="84" r:id="rId42"/>
    <sheet name="Map5" sheetId="128" r:id="rId43"/>
    <sheet name="Graph9" sheetId="108" r:id="rId44"/>
    <sheet name="ثالثاً" sheetId="117" r:id="rId45"/>
    <sheet name="3.1" sheetId="109" r:id="rId46"/>
    <sheet name="15" sheetId="134" r:id="rId47"/>
    <sheet name="رابعاً" sheetId="110" r:id="rId48"/>
    <sheet name="16" sheetId="136" r:id="rId49"/>
    <sheet name="Graph10" sheetId="113" r:id="rId50"/>
    <sheet name="خامساً" sheetId="115" r:id="rId51"/>
    <sheet name="17" sheetId="2" r:id="rId52"/>
    <sheet name="سادساً" sheetId="116" r:id="rId53"/>
    <sheet name="18" sheetId="3" r:id="rId54"/>
    <sheet name="الملاحق" sheetId="120" r:id="rId55"/>
    <sheet name="الاستمارة" sheetId="121" r:id="rId56"/>
    <sheet name="cover " sheetId="138" r:id="rId57"/>
    <sheet name="01" sheetId="139" r:id="rId58"/>
    <sheet name="02 " sheetId="140" r:id="rId59"/>
    <sheet name="03" sheetId="141" r:id="rId60"/>
    <sheet name="04" sheetId="142" r:id="rId61"/>
    <sheet name="05" sheetId="143" r:id="rId62"/>
  </sheets>
  <externalReferences>
    <externalReference r:id="rId63"/>
  </externalReferences>
  <definedNames>
    <definedName name="_xlnm.Print_Area" localSheetId="57">'01'!$A$1:$E$14</definedName>
    <definedName name="_xlnm.Print_Area" localSheetId="58">'02 '!$A$1:$H$20</definedName>
    <definedName name="_xlnm.Print_Area" localSheetId="60">'04'!$A$1:$F$8</definedName>
    <definedName name="_xlnm.Print_Area" localSheetId="61">'05'!$A$1:$F$57</definedName>
    <definedName name="_xlnm.Print_Area" localSheetId="13">'1'!$A$1:$G$22</definedName>
    <definedName name="_xlnm.Print_Area" localSheetId="12">'1.1'!$A$1:$A$4</definedName>
    <definedName name="_xlnm.Print_Area" localSheetId="19">'1.2'!$A$1:$A$4</definedName>
    <definedName name="_xlnm.Print_Area" localSheetId="22">'1.3'!$A$1:$A$4</definedName>
    <definedName name="_xlnm.Print_Area" localSheetId="34">'10'!$A$1:$P$41</definedName>
    <definedName name="_xlnm.Print_Area" localSheetId="36">'11'!$A$1:$P$34</definedName>
    <definedName name="_xlnm.Print_Area" localSheetId="37">'12'!$A$1:$P$20</definedName>
    <definedName name="_xlnm.Print_Area" localSheetId="38">'13'!$A$1:$P$30</definedName>
    <definedName name="_xlnm.Print_Area" localSheetId="41">'14'!$A$1:$P$36</definedName>
    <definedName name="_xlnm.Print_Area" localSheetId="46">'15'!$A$1:$L$17</definedName>
    <definedName name="_xlnm.Print_Area" localSheetId="48">'16'!$A$1:$F$55</definedName>
    <definedName name="_xlnm.Print_Area" localSheetId="51">'17'!$A$1:$E$15</definedName>
    <definedName name="_xlnm.Print_Area" localSheetId="53">'18'!$A$1:$D$16</definedName>
    <definedName name="_xlnm.Print_Area" localSheetId="15">'2'!$A$1:$F$20</definedName>
    <definedName name="_xlnm.Print_Area" localSheetId="17">'3'!$A$1:$G$22</definedName>
    <definedName name="_xlnm.Print_Area" localSheetId="45">'3.1'!$A$1:$A$4</definedName>
    <definedName name="_xlnm.Print_Area" localSheetId="20">'4'!$A$1:$F$19</definedName>
    <definedName name="_xlnm.Print_Area" localSheetId="21">'5'!$A$1:$D$20</definedName>
    <definedName name="_xlnm.Print_Area" localSheetId="23">'6'!$A$1:$G$23</definedName>
    <definedName name="_xlnm.Print_Area" localSheetId="25">'7'!$A$1:$I$20</definedName>
    <definedName name="_xlnm.Print_Area" localSheetId="28">'8'!$A$1:$P$29</definedName>
    <definedName name="_xlnm.Print_Area" localSheetId="31">'9'!$A$1:$P$29</definedName>
    <definedName name="_xlnm.Print_Area" localSheetId="56">'cover '!$A$1:$W$18</definedName>
    <definedName name="_xlnm.Print_Area" localSheetId="29">'Map1'!$A$1:$L$56</definedName>
    <definedName name="_xlnm.Print_Area" localSheetId="32">'Map2'!$A$1:$L$57</definedName>
    <definedName name="_xlnm.Print_Area" localSheetId="35">'Map3'!$A$1:$L$56</definedName>
    <definedName name="_xlnm.Print_Area" localSheetId="39">'Map4'!$A$1:$L$49</definedName>
    <definedName name="_xlnm.Print_Area" localSheetId="42">'Map5'!$A$1:$L$56</definedName>
    <definedName name="_xlnm.Print_Area" localSheetId="1">Photo!$A$1:$J$66</definedName>
    <definedName name="_xlnm.Print_Area" localSheetId="55">الاستمارة!$A$1:$A$4</definedName>
    <definedName name="_xlnm.Print_Area" localSheetId="10">'التعاريف '!$A$1:$C$66</definedName>
    <definedName name="_xlnm.Print_Area" localSheetId="9">'التعاريف والمفاهيم'!$A$1:$A$4</definedName>
    <definedName name="_xlnm.Print_Area" localSheetId="5">المحتويات!$A$1:$E$22</definedName>
    <definedName name="_xlnm.Print_Area" localSheetId="3">المقدمة!$A$1:$C$21</definedName>
    <definedName name="_xlnm.Print_Area" localSheetId="54">الملاحق!$A$1:$A$4</definedName>
    <definedName name="_xlnm.Print_Area" localSheetId="4">اهداف!$A$1:$E$17</definedName>
    <definedName name="_xlnm.Print_Area" localSheetId="11">أولاً!$A$1:$C$6</definedName>
    <definedName name="_xlnm.Print_Area" localSheetId="2">تقديم!$A$1:$C$18</definedName>
    <definedName name="_xlnm.Print_Area" localSheetId="44">ثالثاً!$A$1:$C$6</definedName>
    <definedName name="_xlnm.Print_Area" localSheetId="27">ثانياً!$A$1:$C$7</definedName>
    <definedName name="_xlnm.Print_Area" localSheetId="50">خامساً!$A$1:$C$7</definedName>
    <definedName name="_xlnm.Print_Area" localSheetId="47">رابعاً!$A$1:$C$7</definedName>
    <definedName name="_xlnm.Print_Area" localSheetId="52">سادساً!$A$1:$C$7</definedName>
    <definedName name="_xlnm.Print_Area" localSheetId="0">عنوان!$A$1:$J$37</definedName>
    <definedName name="_xlnm.Print_Area" localSheetId="7">'فهرس الاشكال'!$A$1:$D$19</definedName>
    <definedName name="_xlnm.Print_Area" localSheetId="6">'فهرس الجداول'!$A$1:$D$32</definedName>
    <definedName name="_xlnm.Print_Area" localSheetId="8">'فهرس الخرائط'!$A$1:$D$9</definedName>
    <definedName name="_xlnm.Print_Titles" localSheetId="61">'05'!$1:$5</definedName>
    <definedName name="_xlnm.Print_Titles" localSheetId="13">'1'!$1:$10</definedName>
    <definedName name="_xlnm.Print_Titles" localSheetId="41">'14'!$1:$6</definedName>
    <definedName name="_xlnm.Print_Titles" localSheetId="46">'15'!$1:$8</definedName>
    <definedName name="_xlnm.Print_Titles" localSheetId="48">'16'!$1:$6</definedName>
    <definedName name="_xlnm.Print_Titles" localSheetId="53">'18'!$1:$7</definedName>
    <definedName name="_xlnm.Print_Titles" localSheetId="17">'3'!$2:$9</definedName>
    <definedName name="_xlnm.Print_Titles" localSheetId="20">'4'!$2:$7</definedName>
    <definedName name="_xlnm.Print_Titles" localSheetId="23">'6'!$2:$10</definedName>
    <definedName name="_xlnm.Print_Titles" localSheetId="25">'7'!$1:$8</definedName>
    <definedName name="_xlnm.Print_Titles" localSheetId="7">'فهرس الاشكال'!$1:$4</definedName>
    <definedName name="_xlnm.Print_Titles" localSheetId="6">'فهرس الجداول'!$1:$4</definedName>
    <definedName name="_xlnm.Print_Titles" localSheetId="8">'فهرس الخرائط'!$1:$4</definedName>
    <definedName name="sheet1" localSheetId="13">'[1]1'!#REF!</definedName>
    <definedName name="sheet1" localSheetId="12">'[1]1'!#REF!</definedName>
    <definedName name="sheet1" localSheetId="19">'[1]1'!#REF!</definedName>
    <definedName name="sheet1" localSheetId="22">'[1]1'!#REF!</definedName>
    <definedName name="sheet1" localSheetId="34">'[1]1'!#REF!</definedName>
    <definedName name="sheet1" localSheetId="36">'[1]1'!#REF!</definedName>
    <definedName name="sheet1" localSheetId="37">'[1]1'!#REF!</definedName>
    <definedName name="sheet1" localSheetId="38">'[1]1'!#REF!</definedName>
    <definedName name="sheet1" localSheetId="41">'[1]1'!#REF!</definedName>
    <definedName name="sheet1" localSheetId="46">'[1]1'!#REF!</definedName>
    <definedName name="sheet1" localSheetId="15">'[1]1'!#REF!</definedName>
    <definedName name="sheet1" localSheetId="45">'[1]1'!#REF!</definedName>
    <definedName name="sheet1" localSheetId="20">'[1]1'!#REF!</definedName>
    <definedName name="sheet1" localSheetId="21">'[1]1'!#REF!</definedName>
    <definedName name="sheet1" localSheetId="25">'[1]1'!#REF!</definedName>
    <definedName name="sheet1" localSheetId="28">'[1]1'!#REF!</definedName>
    <definedName name="sheet1" localSheetId="31">'[1]1'!#REF!</definedName>
    <definedName name="sheet1" localSheetId="29">'[1]1'!#REF!</definedName>
    <definedName name="sheet1" localSheetId="32">'[1]1'!#REF!</definedName>
    <definedName name="sheet1" localSheetId="35">'[1]1'!#REF!</definedName>
    <definedName name="sheet1" localSheetId="39">'[1]1'!#REF!</definedName>
    <definedName name="sheet1" localSheetId="42">'[1]1'!#REF!</definedName>
    <definedName name="sheet1" localSheetId="55">'[1]1'!#REF!</definedName>
    <definedName name="sheet1" localSheetId="9">'[1]1'!#REF!</definedName>
    <definedName name="sheet1" localSheetId="5">'[1]1'!#REF!</definedName>
    <definedName name="sheet1" localSheetId="54">'[1]1'!#REF!</definedName>
    <definedName name="sheet1" localSheetId="11">'[1]1'!#REF!</definedName>
    <definedName name="sheet1" localSheetId="44">'[1]1'!#REF!</definedName>
    <definedName name="sheet1" localSheetId="27">'[1]1'!#REF!</definedName>
    <definedName name="sheet1" localSheetId="50">'[1]1'!#REF!</definedName>
    <definedName name="sheet1" localSheetId="47">'[1]1'!#REF!</definedName>
    <definedName name="sheet1" localSheetId="52">'[1]1'!#REF!</definedName>
    <definedName name="sheet1" localSheetId="0">'[1]1'!#REF!</definedName>
    <definedName name="sheet1" localSheetId="7">'[1]1'!#REF!</definedName>
    <definedName name="sheet1" localSheetId="6">'[1]1'!#REF!</definedName>
    <definedName name="sheet1" localSheetId="8">'[1]1'!#REF!</definedName>
    <definedName name="sheet1">'[1]1'!#REF!</definedName>
    <definedName name="ثث" localSheetId="13">'[1]1'!#REF!</definedName>
    <definedName name="ثث" localSheetId="12">'[1]1'!#REF!</definedName>
    <definedName name="ثث" localSheetId="19">'[1]1'!#REF!</definedName>
    <definedName name="ثث" localSheetId="22">'[1]1'!#REF!</definedName>
    <definedName name="ثث" localSheetId="34">'[1]1'!#REF!</definedName>
    <definedName name="ثث" localSheetId="36">'[1]1'!#REF!</definedName>
    <definedName name="ثث" localSheetId="37">'[1]1'!#REF!</definedName>
    <definedName name="ثث" localSheetId="38">'[1]1'!#REF!</definedName>
    <definedName name="ثث" localSheetId="41">'[1]1'!#REF!</definedName>
    <definedName name="ثث" localSheetId="46">'[1]1'!#REF!</definedName>
    <definedName name="ثث" localSheetId="15">'[1]1'!#REF!</definedName>
    <definedName name="ثث" localSheetId="45">'[1]1'!#REF!</definedName>
    <definedName name="ثث" localSheetId="21">'[1]1'!#REF!</definedName>
    <definedName name="ثث" localSheetId="25">'[1]1'!#REF!</definedName>
    <definedName name="ثث" localSheetId="28">'[1]1'!#REF!</definedName>
    <definedName name="ثث" localSheetId="31">'[1]1'!#REF!</definedName>
    <definedName name="ثث" localSheetId="29">'[1]1'!#REF!</definedName>
    <definedName name="ثث" localSheetId="32">'[1]1'!#REF!</definedName>
    <definedName name="ثث" localSheetId="35">'[1]1'!#REF!</definedName>
    <definedName name="ثث" localSheetId="39">'[1]1'!#REF!</definedName>
    <definedName name="ثث" localSheetId="42">'[1]1'!#REF!</definedName>
    <definedName name="ثث" localSheetId="55">'[1]1'!#REF!</definedName>
    <definedName name="ثث" localSheetId="9">'[1]1'!#REF!</definedName>
    <definedName name="ثث" localSheetId="54">'[1]1'!#REF!</definedName>
    <definedName name="ثث" localSheetId="11">'[1]1'!#REF!</definedName>
    <definedName name="ثث" localSheetId="44">'[1]1'!#REF!</definedName>
    <definedName name="ثث" localSheetId="27">'[1]1'!#REF!</definedName>
    <definedName name="ثث" localSheetId="50">'[1]1'!#REF!</definedName>
    <definedName name="ثث" localSheetId="47">'[1]1'!#REF!</definedName>
    <definedName name="ثث" localSheetId="52">'[1]1'!#REF!</definedName>
    <definedName name="ثث" localSheetId="0">'[1]1'!#REF!</definedName>
    <definedName name="ثث" localSheetId="7">'[1]1'!#REF!</definedName>
    <definedName name="ثث" localSheetId="6">'[1]1'!#REF!</definedName>
    <definedName name="ثث" localSheetId="8">'[1]1'!#REF!</definedName>
    <definedName name="ثث">'[1]1'!#REF!</definedName>
  </definedNames>
  <calcPr calcId="191029" calcMode="manual"/>
</workbook>
</file>

<file path=xl/calcChain.xml><?xml version="1.0" encoding="utf-8"?>
<calcChain xmlns="http://schemas.openxmlformats.org/spreadsheetml/2006/main">
  <c r="D25" i="81" l="1"/>
  <c r="E25" i="81"/>
  <c r="F25" i="81"/>
  <c r="G25" i="81"/>
  <c r="H25" i="81"/>
  <c r="I25" i="81"/>
  <c r="J25" i="81"/>
  <c r="K25" i="81"/>
  <c r="L25" i="81"/>
  <c r="M25" i="81"/>
  <c r="C25" i="81"/>
  <c r="D22" i="81"/>
  <c r="E22" i="81"/>
  <c r="F22" i="81"/>
  <c r="G22" i="81"/>
  <c r="H22" i="81"/>
  <c r="I22" i="81"/>
  <c r="J22" i="81"/>
  <c r="K22" i="81"/>
  <c r="L22" i="81"/>
  <c r="M22" i="81"/>
  <c r="C22" i="81"/>
  <c r="D27" i="81"/>
  <c r="E27" i="81"/>
  <c r="F27" i="81"/>
  <c r="G27" i="81"/>
  <c r="H27" i="81"/>
  <c r="I27" i="81"/>
  <c r="J27" i="81"/>
  <c r="K27" i="81"/>
  <c r="L27" i="81"/>
  <c r="M27" i="81"/>
  <c r="C27" i="81"/>
  <c r="G20" i="83" l="1"/>
  <c r="H20" i="83"/>
  <c r="I20" i="83"/>
  <c r="J20" i="83"/>
  <c r="K20" i="83"/>
  <c r="L20" i="83"/>
  <c r="B37" i="83"/>
  <c r="D25" i="80"/>
  <c r="E25" i="80"/>
  <c r="F25" i="80"/>
  <c r="G25" i="80"/>
  <c r="H25" i="80"/>
  <c r="I25" i="80"/>
  <c r="J25" i="80"/>
  <c r="K25" i="80"/>
  <c r="L25" i="80"/>
  <c r="M25" i="80"/>
  <c r="C25" i="80"/>
  <c r="E20" i="83" l="1"/>
  <c r="F20" i="83"/>
  <c r="M20" i="83"/>
  <c r="C20" i="83"/>
  <c r="D33" i="84" l="1"/>
  <c r="E33" i="84"/>
  <c r="F33" i="84"/>
  <c r="G33" i="84"/>
  <c r="H33" i="84"/>
  <c r="I33" i="84"/>
  <c r="J33" i="84"/>
  <c r="K33" i="84"/>
  <c r="L33" i="84"/>
  <c r="M33" i="84"/>
  <c r="D32" i="84"/>
  <c r="E32" i="84"/>
  <c r="F32" i="84"/>
  <c r="G32" i="84"/>
  <c r="H32" i="84"/>
  <c r="I32" i="84"/>
  <c r="J32" i="84"/>
  <c r="K32" i="84"/>
  <c r="L32" i="84"/>
  <c r="M32" i="84"/>
  <c r="H18" i="81"/>
  <c r="G18" i="81"/>
  <c r="N33" i="84" l="1"/>
  <c r="C22" i="6"/>
  <c r="C27" i="136" l="1"/>
  <c r="AE15" i="134"/>
  <c r="C21" i="136"/>
  <c r="R7" i="136" l="1"/>
  <c r="I16" i="3" l="1"/>
  <c r="H16" i="3"/>
  <c r="X42" i="136"/>
  <c r="X43" i="136"/>
  <c r="X44" i="136"/>
  <c r="X45" i="136"/>
  <c r="X47" i="136"/>
  <c r="X48" i="136"/>
  <c r="X49" i="136"/>
  <c r="X50" i="136"/>
  <c r="X51" i="136"/>
  <c r="X52" i="136"/>
  <c r="X54" i="136"/>
  <c r="X55" i="136"/>
  <c r="W42" i="136"/>
  <c r="W43" i="136"/>
  <c r="W44" i="136"/>
  <c r="W45" i="136"/>
  <c r="W47" i="136"/>
  <c r="W48" i="136"/>
  <c r="W49" i="136"/>
  <c r="W50" i="136"/>
  <c r="W51" i="136"/>
  <c r="W52" i="136"/>
  <c r="W54" i="136"/>
  <c r="X40" i="136"/>
  <c r="W40" i="136"/>
  <c r="W8" i="136"/>
  <c r="X8" i="136"/>
  <c r="W9" i="136"/>
  <c r="X9" i="136"/>
  <c r="W10" i="136"/>
  <c r="X10" i="136"/>
  <c r="W11" i="136"/>
  <c r="X11" i="136"/>
  <c r="W12" i="136"/>
  <c r="X12" i="136"/>
  <c r="W13" i="136"/>
  <c r="X13" i="136"/>
  <c r="W15" i="136"/>
  <c r="X15" i="136"/>
  <c r="W16" i="136"/>
  <c r="X16" i="136"/>
  <c r="W17" i="136"/>
  <c r="X17" i="136"/>
  <c r="W18" i="136"/>
  <c r="X18" i="136"/>
  <c r="W19" i="136"/>
  <c r="X19" i="136"/>
  <c r="W20" i="136"/>
  <c r="X20" i="136"/>
  <c r="W22" i="136"/>
  <c r="X22" i="136"/>
  <c r="W23" i="136"/>
  <c r="X23" i="136"/>
  <c r="W24" i="136"/>
  <c r="X24" i="136"/>
  <c r="W25" i="136"/>
  <c r="X25" i="136"/>
  <c r="W28" i="136"/>
  <c r="X28" i="136"/>
  <c r="W29" i="136"/>
  <c r="X29" i="136"/>
  <c r="W30" i="136"/>
  <c r="X30" i="136"/>
  <c r="W31" i="136"/>
  <c r="X31" i="136"/>
  <c r="W33" i="136"/>
  <c r="X33" i="136"/>
  <c r="W34" i="136"/>
  <c r="X34" i="136"/>
  <c r="W35" i="136"/>
  <c r="X35" i="136"/>
  <c r="W36" i="136"/>
  <c r="X36" i="136"/>
  <c r="W37" i="136"/>
  <c r="X37" i="136"/>
  <c r="W38" i="136"/>
  <c r="X38" i="136"/>
  <c r="R46" i="136"/>
  <c r="Q46" i="136"/>
  <c r="R41" i="136"/>
  <c r="Q41" i="136"/>
  <c r="R32" i="136"/>
  <c r="Q32" i="136"/>
  <c r="R27" i="136"/>
  <c r="Q27" i="136"/>
  <c r="R21" i="136"/>
  <c r="Q21" i="136"/>
  <c r="R14" i="136"/>
  <c r="Q14" i="136"/>
  <c r="Q7" i="136"/>
  <c r="AJ10" i="134"/>
  <c r="AJ11" i="134"/>
  <c r="AJ12" i="134"/>
  <c r="AJ13" i="134"/>
  <c r="AJ14" i="134"/>
  <c r="AJ15" i="134"/>
  <c r="AJ9" i="134"/>
  <c r="AA10" i="134"/>
  <c r="AD10" i="134"/>
  <c r="AD11" i="134"/>
  <c r="AD12" i="134"/>
  <c r="AE12" i="134"/>
  <c r="AD13" i="134"/>
  <c r="AA14" i="134"/>
  <c r="AB14" i="134"/>
  <c r="AD14" i="134"/>
  <c r="AE14" i="134"/>
  <c r="AD15" i="134"/>
  <c r="AG15" i="134"/>
  <c r="AB9" i="134"/>
  <c r="AD9" i="134"/>
  <c r="AE9" i="134"/>
  <c r="AA9" i="134"/>
  <c r="X16" i="134"/>
  <c r="S16" i="134"/>
  <c r="R16" i="134"/>
  <c r="P16" i="134"/>
  <c r="O16" i="134"/>
  <c r="U16" i="134" s="1"/>
  <c r="T15" i="134"/>
  <c r="Q15" i="134"/>
  <c r="V14" i="134"/>
  <c r="U14" i="134"/>
  <c r="T14" i="134"/>
  <c r="Q14" i="134"/>
  <c r="W14" i="134" s="1"/>
  <c r="T13" i="134"/>
  <c r="Q13" i="134"/>
  <c r="W13" i="134" s="1"/>
  <c r="T12" i="134"/>
  <c r="Q12" i="134"/>
  <c r="T11" i="134"/>
  <c r="Q11" i="134"/>
  <c r="W11" i="134" s="1"/>
  <c r="U10" i="134"/>
  <c r="T10" i="134"/>
  <c r="Q10" i="134"/>
  <c r="W10" i="134" s="1"/>
  <c r="V9" i="134"/>
  <c r="U9" i="134"/>
  <c r="T9" i="134"/>
  <c r="Q9" i="134"/>
  <c r="W15" i="134" l="1"/>
  <c r="T16" i="134"/>
  <c r="Q16" i="134"/>
  <c r="AC14" i="134"/>
  <c r="W9" i="134"/>
  <c r="W12" i="134"/>
  <c r="V16" i="134"/>
  <c r="Q53" i="136"/>
  <c r="W16" i="134"/>
  <c r="AG20" i="50" l="1"/>
  <c r="AL20" i="50" s="1"/>
  <c r="AQ20" i="50" s="1"/>
  <c r="AM17" i="50"/>
  <c r="AR17" i="50" s="1"/>
  <c r="AK17" i="50"/>
  <c r="AP17" i="50" s="1"/>
  <c r="AR13" i="50"/>
  <c r="AR14" i="50"/>
  <c r="AR15" i="50"/>
  <c r="AS17" i="50"/>
  <c r="AQ19" i="50"/>
  <c r="AM10" i="50"/>
  <c r="AR10" i="50" s="1"/>
  <c r="AM11" i="50"/>
  <c r="AR11" i="50" s="1"/>
  <c r="AM12" i="50"/>
  <c r="AR12" i="50" s="1"/>
  <c r="AM13" i="50"/>
  <c r="AM14" i="50"/>
  <c r="AM15" i="50"/>
  <c r="AM16" i="50"/>
  <c r="AR16" i="50" s="1"/>
  <c r="AM18" i="50"/>
  <c r="AR18" i="50" s="1"/>
  <c r="AM19" i="50"/>
  <c r="AR19" i="50" s="1"/>
  <c r="AM20" i="50"/>
  <c r="AR20" i="50" s="1"/>
  <c r="AL10" i="50"/>
  <c r="AQ10" i="50" s="1"/>
  <c r="AL11" i="50"/>
  <c r="AQ11" i="50" s="1"/>
  <c r="AL12" i="50"/>
  <c r="AQ12" i="50" s="1"/>
  <c r="AL13" i="50"/>
  <c r="AQ13" i="50" s="1"/>
  <c r="AL14" i="50"/>
  <c r="AQ14" i="50" s="1"/>
  <c r="AL15" i="50"/>
  <c r="AQ15" i="50" s="1"/>
  <c r="AL16" i="50"/>
  <c r="AQ16" i="50" s="1"/>
  <c r="AL17" i="50"/>
  <c r="AQ17" i="50" s="1"/>
  <c r="AL18" i="50"/>
  <c r="AQ18" i="50" s="1"/>
  <c r="AL19" i="50"/>
  <c r="AL9" i="50"/>
  <c r="AQ9" i="50" s="1"/>
  <c r="AN15" i="50"/>
  <c r="AS15" i="50" s="1"/>
  <c r="AN10" i="50"/>
  <c r="AS10" i="50" s="1"/>
  <c r="AN11" i="50"/>
  <c r="AS11" i="50" s="1"/>
  <c r="AN12" i="50"/>
  <c r="AS12" i="50" s="1"/>
  <c r="AN13" i="50"/>
  <c r="AS13" i="50" s="1"/>
  <c r="AN14" i="50"/>
  <c r="AS14" i="50" s="1"/>
  <c r="AN16" i="50"/>
  <c r="AS16" i="50" s="1"/>
  <c r="AN17" i="50"/>
  <c r="AN18" i="50"/>
  <c r="AS18" i="50" s="1"/>
  <c r="AN19" i="50"/>
  <c r="AS19" i="50" s="1"/>
  <c r="AN20" i="50"/>
  <c r="AS20" i="50" s="1"/>
  <c r="AM9" i="50"/>
  <c r="AR9" i="50" s="1"/>
  <c r="AN9" i="50"/>
  <c r="AS9" i="50" s="1"/>
  <c r="H14" i="50" l="1"/>
  <c r="Z11" i="6" l="1"/>
  <c r="AK10" i="50"/>
  <c r="AP10" i="50" s="1"/>
  <c r="AK11" i="50"/>
  <c r="AP11" i="50" s="1"/>
  <c r="AK12" i="50"/>
  <c r="AP12" i="50" s="1"/>
  <c r="AK13" i="50"/>
  <c r="AP13" i="50" s="1"/>
  <c r="AK14" i="50"/>
  <c r="AP14" i="50" s="1"/>
  <c r="AK15" i="50"/>
  <c r="AP15" i="50" s="1"/>
  <c r="AK16" i="50"/>
  <c r="AP16" i="50" s="1"/>
  <c r="AK18" i="50"/>
  <c r="AP18" i="50" s="1"/>
  <c r="AK19" i="50"/>
  <c r="AP19" i="50" s="1"/>
  <c r="AK20" i="50"/>
  <c r="AP20" i="50" s="1"/>
  <c r="AK9" i="50"/>
  <c r="AP9" i="50" s="1"/>
  <c r="AC12" i="6" l="1"/>
  <c r="AD12" i="6" s="1"/>
  <c r="AC13" i="6"/>
  <c r="AD13" i="6" s="1"/>
  <c r="AC14" i="6"/>
  <c r="AD14" i="6" s="1"/>
  <c r="AC15" i="6"/>
  <c r="AD15" i="6" s="1"/>
  <c r="AC16" i="6"/>
  <c r="AD16" i="6" s="1"/>
  <c r="AC17" i="6"/>
  <c r="AD17" i="6" s="1"/>
  <c r="AC18" i="6"/>
  <c r="AD18" i="6" s="1"/>
  <c r="AC19" i="6"/>
  <c r="AD19" i="6" s="1"/>
  <c r="AC21" i="6"/>
  <c r="AD21" i="6" s="1"/>
  <c r="AC11" i="6"/>
  <c r="AD11" i="6" s="1"/>
  <c r="Z12" i="6"/>
  <c r="AA12" i="6"/>
  <c r="Z13" i="6"/>
  <c r="AA13" i="6" s="1"/>
  <c r="Z14" i="6"/>
  <c r="AA14" i="6" s="1"/>
  <c r="Z15" i="6"/>
  <c r="AA15" i="6" s="1"/>
  <c r="Z16" i="6"/>
  <c r="AA16" i="6" s="1"/>
  <c r="Z17" i="6"/>
  <c r="AA17" i="6" s="1"/>
  <c r="Z18" i="6"/>
  <c r="AA18" i="6" s="1"/>
  <c r="Z19" i="6"/>
  <c r="AA19" i="6" s="1"/>
  <c r="Z20" i="6"/>
  <c r="AA20" i="6" s="1"/>
  <c r="Z21" i="6"/>
  <c r="AA21" i="6" s="1"/>
  <c r="AA11" i="6"/>
  <c r="Y22" i="6"/>
  <c r="X22" i="6"/>
  <c r="W20" i="50"/>
  <c r="U20" i="50"/>
  <c r="R20" i="50"/>
  <c r="Q20" i="50"/>
  <c r="N20" i="50"/>
  <c r="M20" i="50"/>
  <c r="X19" i="50"/>
  <c r="Y19" i="50" s="1"/>
  <c r="X18" i="50"/>
  <c r="Y18" i="50" s="1"/>
  <c r="X17" i="50"/>
  <c r="Y17" i="50" s="1"/>
  <c r="X16" i="50"/>
  <c r="Y16" i="50" s="1"/>
  <c r="X15" i="50"/>
  <c r="Y15" i="50" s="1"/>
  <c r="X14" i="50"/>
  <c r="Y14" i="50" s="1"/>
  <c r="X13" i="50"/>
  <c r="Y13" i="50" s="1"/>
  <c r="X12" i="50"/>
  <c r="Y12" i="50" s="1"/>
  <c r="X11" i="50"/>
  <c r="Y11" i="50" s="1"/>
  <c r="X10" i="50"/>
  <c r="Y10" i="50" s="1"/>
  <c r="X9" i="50"/>
  <c r="Y9" i="50" s="1"/>
  <c r="T22" i="6"/>
  <c r="S22" i="6"/>
  <c r="U21" i="6"/>
  <c r="V21" i="6" s="1"/>
  <c r="U20" i="6"/>
  <c r="V20" i="6" s="1"/>
  <c r="U19" i="6"/>
  <c r="V19" i="6" s="1"/>
  <c r="U18" i="6"/>
  <c r="V18" i="6" s="1"/>
  <c r="U17" i="6"/>
  <c r="V17" i="6" s="1"/>
  <c r="U16" i="6"/>
  <c r="V16" i="6" s="1"/>
  <c r="U15" i="6"/>
  <c r="V15" i="6" s="1"/>
  <c r="U14" i="6"/>
  <c r="V14" i="6" s="1"/>
  <c r="U13" i="6"/>
  <c r="V13" i="6" s="1"/>
  <c r="U12" i="6"/>
  <c r="V12" i="6" s="1"/>
  <c r="U11" i="6"/>
  <c r="V11" i="6" s="1"/>
  <c r="P22" i="6"/>
  <c r="O22" i="6"/>
  <c r="L22" i="6"/>
  <c r="K22" i="6"/>
  <c r="X20" i="50" l="1"/>
  <c r="Y20" i="50" s="1"/>
  <c r="U22" i="6"/>
  <c r="V22" i="6" s="1"/>
  <c r="AG7" i="60" l="1"/>
  <c r="AG22" i="60"/>
  <c r="AF22" i="60"/>
  <c r="AB22" i="60"/>
  <c r="Z22" i="60"/>
  <c r="AH21" i="60"/>
  <c r="AI21" i="60" s="1"/>
  <c r="AC21" i="60"/>
  <c r="AD21" i="60" s="1"/>
  <c r="AH20" i="60"/>
  <c r="AI20" i="60" s="1"/>
  <c r="AC20" i="60"/>
  <c r="AD20" i="60" s="1"/>
  <c r="AH19" i="60"/>
  <c r="AI19" i="60" s="1"/>
  <c r="AC19" i="60"/>
  <c r="AD19" i="60" s="1"/>
  <c r="AH18" i="60"/>
  <c r="AI18" i="60" s="1"/>
  <c r="AC18" i="60"/>
  <c r="AD18" i="60" s="1"/>
  <c r="AH17" i="60"/>
  <c r="AI17" i="60" s="1"/>
  <c r="AC17" i="60"/>
  <c r="AD17" i="60" s="1"/>
  <c r="AH16" i="60"/>
  <c r="AI16" i="60" s="1"/>
  <c r="AC16" i="60"/>
  <c r="AD16" i="60" s="1"/>
  <c r="AH15" i="60"/>
  <c r="AI15" i="60" s="1"/>
  <c r="AC15" i="60"/>
  <c r="AD15" i="60" s="1"/>
  <c r="AH14" i="60"/>
  <c r="AI14" i="60" s="1"/>
  <c r="AC14" i="60"/>
  <c r="AD14" i="60" s="1"/>
  <c r="AH13" i="60"/>
  <c r="AI13" i="60" s="1"/>
  <c r="AC13" i="60"/>
  <c r="AD13" i="60" s="1"/>
  <c r="AH12" i="60"/>
  <c r="AI12" i="60" s="1"/>
  <c r="AC12" i="60"/>
  <c r="AD12" i="60" s="1"/>
  <c r="AH11" i="60"/>
  <c r="AI11" i="60" s="1"/>
  <c r="AC11" i="60"/>
  <c r="AD11" i="60" s="1"/>
  <c r="R12" i="60"/>
  <c r="S12" i="60" s="1"/>
  <c r="R13" i="60"/>
  <c r="S13" i="60" s="1"/>
  <c r="R14" i="60"/>
  <c r="S14" i="60" s="1"/>
  <c r="R15" i="60"/>
  <c r="S15" i="60" s="1"/>
  <c r="R16" i="60"/>
  <c r="S16" i="60" s="1"/>
  <c r="R17" i="60"/>
  <c r="S17" i="60" s="1"/>
  <c r="R18" i="60"/>
  <c r="S18" i="60" s="1"/>
  <c r="S19" i="60"/>
  <c r="R20" i="60"/>
  <c r="S20" i="60" s="1"/>
  <c r="R21" i="60"/>
  <c r="S21" i="60" s="1"/>
  <c r="R11" i="60"/>
  <c r="S11" i="60" s="1"/>
  <c r="AH22" i="60" l="1"/>
  <c r="AI22" i="60" s="1"/>
  <c r="AC22" i="60"/>
  <c r="AD22" i="60" s="1"/>
  <c r="Q22" i="60" l="1"/>
  <c r="P22" i="60"/>
  <c r="R22" i="60" s="1"/>
  <c r="S22" i="60" s="1"/>
  <c r="W12" i="60"/>
  <c r="X12" i="60" s="1"/>
  <c r="W13" i="60"/>
  <c r="X13" i="60" s="1"/>
  <c r="W14" i="60"/>
  <c r="X14" i="60" s="1"/>
  <c r="W15" i="60"/>
  <c r="X15" i="60" s="1"/>
  <c r="W16" i="60"/>
  <c r="X16" i="60" s="1"/>
  <c r="W17" i="60"/>
  <c r="X17" i="60" s="1"/>
  <c r="W18" i="60"/>
  <c r="X18" i="60"/>
  <c r="W19" i="60"/>
  <c r="X19" i="60" s="1"/>
  <c r="W20" i="60"/>
  <c r="X20" i="60" s="1"/>
  <c r="W21" i="60"/>
  <c r="X21" i="60" s="1"/>
  <c r="W11" i="60"/>
  <c r="X11" i="60" s="1"/>
  <c r="V22" i="60"/>
  <c r="U22" i="60"/>
  <c r="M11" i="60"/>
  <c r="O11" i="60" s="1"/>
  <c r="M12" i="60"/>
  <c r="O12" i="60" s="1"/>
  <c r="M13" i="60"/>
  <c r="O13" i="60" s="1"/>
  <c r="M14" i="60"/>
  <c r="O14" i="60" s="1"/>
  <c r="M15" i="60"/>
  <c r="O15" i="60" s="1"/>
  <c r="M16" i="60"/>
  <c r="O16" i="60" s="1"/>
  <c r="M17" i="60"/>
  <c r="O17" i="60" s="1"/>
  <c r="M18" i="60"/>
  <c r="O18" i="60" s="1"/>
  <c r="M19" i="60"/>
  <c r="O19" i="60" s="1"/>
  <c r="M20" i="60"/>
  <c r="O20" i="60" s="1"/>
  <c r="M21" i="60"/>
  <c r="O21" i="60" s="1"/>
  <c r="L12" i="60"/>
  <c r="N12" i="60" s="1"/>
  <c r="L13" i="60"/>
  <c r="N13" i="60" s="1"/>
  <c r="L14" i="60"/>
  <c r="N14" i="60" s="1"/>
  <c r="L15" i="60"/>
  <c r="N15" i="60" s="1"/>
  <c r="L16" i="60"/>
  <c r="N16" i="60" s="1"/>
  <c r="L17" i="60"/>
  <c r="N17" i="60" s="1"/>
  <c r="L18" i="60"/>
  <c r="N18" i="60" s="1"/>
  <c r="L19" i="60"/>
  <c r="N19" i="60" s="1"/>
  <c r="L20" i="60"/>
  <c r="N20" i="60" s="1"/>
  <c r="L21" i="60"/>
  <c r="N21" i="60" s="1"/>
  <c r="L11" i="60"/>
  <c r="N11" i="60" s="1"/>
  <c r="K22" i="60"/>
  <c r="J22" i="60"/>
  <c r="W22" i="60" l="1"/>
  <c r="X22" i="60" s="1"/>
  <c r="P9" i="43" l="1"/>
  <c r="Q9" i="43" s="1"/>
  <c r="P10" i="43"/>
  <c r="Q10" i="43" s="1"/>
  <c r="P11" i="43"/>
  <c r="Q11" i="43" s="1"/>
  <c r="P12" i="43"/>
  <c r="Q12" i="43" s="1"/>
  <c r="P13" i="43"/>
  <c r="Q13" i="43" s="1"/>
  <c r="P14" i="43"/>
  <c r="Q14" i="43" s="1"/>
  <c r="P15" i="43"/>
  <c r="Q15" i="43" s="1"/>
  <c r="P16" i="43"/>
  <c r="Q16" i="43" s="1"/>
  <c r="P17" i="43"/>
  <c r="Q17" i="43" s="1"/>
  <c r="P18" i="43"/>
  <c r="Q18" i="43" s="1"/>
  <c r="P8" i="43"/>
  <c r="Q8" i="43" s="1"/>
  <c r="N19" i="43"/>
  <c r="O19" i="43"/>
  <c r="K9" i="43"/>
  <c r="L9" i="43" s="1"/>
  <c r="K10" i="43"/>
  <c r="L10" i="43" s="1"/>
  <c r="K11" i="43"/>
  <c r="L11" i="43" s="1"/>
  <c r="K12" i="43"/>
  <c r="L12" i="43"/>
  <c r="K13" i="43"/>
  <c r="L13" i="43" s="1"/>
  <c r="K14" i="43"/>
  <c r="L14" i="43" s="1"/>
  <c r="K15" i="43"/>
  <c r="L15" i="43"/>
  <c r="K16" i="43"/>
  <c r="L16" i="43" s="1"/>
  <c r="K17" i="43"/>
  <c r="L17" i="43" s="1"/>
  <c r="K18" i="43"/>
  <c r="L18" i="43" s="1"/>
  <c r="K8" i="43"/>
  <c r="L8" i="43" s="1"/>
  <c r="J19" i="43"/>
  <c r="H19" i="43"/>
  <c r="K19" i="43" l="1"/>
  <c r="L19" i="43" s="1"/>
  <c r="P19" i="43"/>
  <c r="Q19" i="43" s="1"/>
  <c r="J20" i="82"/>
  <c r="F20" i="82"/>
  <c r="E27" i="6" l="1"/>
  <c r="E28" i="6"/>
  <c r="E29" i="6"/>
  <c r="E30" i="6"/>
  <c r="E31" i="6"/>
  <c r="E32" i="6"/>
  <c r="E33" i="6"/>
  <c r="E34" i="6"/>
  <c r="E35" i="6"/>
  <c r="E36" i="6"/>
  <c r="E26" i="6"/>
  <c r="D27" i="6"/>
  <c r="D28" i="6"/>
  <c r="D29" i="6"/>
  <c r="D30" i="6"/>
  <c r="D31" i="6"/>
  <c r="D32" i="6"/>
  <c r="D33" i="6"/>
  <c r="D34" i="6"/>
  <c r="D35" i="6"/>
  <c r="D36" i="6"/>
  <c r="D26" i="6"/>
  <c r="C27" i="6"/>
  <c r="C28" i="6"/>
  <c r="C29" i="6"/>
  <c r="C30" i="6"/>
  <c r="C31" i="6"/>
  <c r="C32" i="6"/>
  <c r="C33" i="6"/>
  <c r="C34" i="6"/>
  <c r="C35" i="6"/>
  <c r="C36" i="6"/>
  <c r="C26" i="6"/>
  <c r="B27" i="6"/>
  <c r="B28" i="6"/>
  <c r="B29" i="6"/>
  <c r="B30" i="6"/>
  <c r="B31" i="6"/>
  <c r="B32" i="6"/>
  <c r="B33" i="6"/>
  <c r="B34" i="6"/>
  <c r="B35" i="6"/>
  <c r="B36" i="6"/>
  <c r="B26" i="6"/>
  <c r="F30" i="5"/>
  <c r="F31" i="5"/>
  <c r="F32" i="5"/>
  <c r="F33" i="5"/>
  <c r="F29" i="5"/>
  <c r="D26" i="60"/>
  <c r="D27" i="60"/>
  <c r="D28" i="60"/>
  <c r="D29" i="60"/>
  <c r="D30" i="60"/>
  <c r="D31" i="60"/>
  <c r="D32" i="60"/>
  <c r="D33" i="60"/>
  <c r="D34" i="60"/>
  <c r="D35" i="60"/>
  <c r="C26" i="60"/>
  <c r="C27" i="60"/>
  <c r="C28" i="60"/>
  <c r="C29" i="60"/>
  <c r="C30" i="60"/>
  <c r="C31" i="60"/>
  <c r="C32" i="60"/>
  <c r="C33" i="60"/>
  <c r="C34" i="60"/>
  <c r="C35" i="60"/>
  <c r="B26" i="60"/>
  <c r="B27" i="60"/>
  <c r="B28" i="60"/>
  <c r="B29" i="60"/>
  <c r="B30" i="60"/>
  <c r="B31" i="60"/>
  <c r="B32" i="60"/>
  <c r="B33" i="60"/>
  <c r="B34" i="60"/>
  <c r="B35" i="60"/>
  <c r="D32" i="72"/>
  <c r="D29" i="72"/>
  <c r="D34" i="72"/>
  <c r="D25" i="72"/>
  <c r="C26" i="72"/>
  <c r="C27" i="72"/>
  <c r="C28" i="72"/>
  <c r="C29" i="72"/>
  <c r="C30" i="72"/>
  <c r="C31" i="72"/>
  <c r="C32" i="72"/>
  <c r="C33" i="72"/>
  <c r="C34" i="72"/>
  <c r="C25" i="72"/>
  <c r="B28" i="72"/>
  <c r="B29" i="72"/>
  <c r="B30" i="72"/>
  <c r="B31" i="72"/>
  <c r="B32" i="72"/>
  <c r="B33" i="72"/>
  <c r="B34" i="72"/>
  <c r="B27" i="72"/>
  <c r="C16" i="3" l="1"/>
  <c r="B16" i="3"/>
  <c r="K16" i="134"/>
  <c r="AJ16" i="134" s="1"/>
  <c r="I10" i="134"/>
  <c r="I11" i="134"/>
  <c r="I12" i="134"/>
  <c r="AH12" i="134" s="1"/>
  <c r="I13" i="134"/>
  <c r="I14" i="134"/>
  <c r="AH14" i="134" s="1"/>
  <c r="I9" i="134"/>
  <c r="AH9" i="134" s="1"/>
  <c r="H9" i="134"/>
  <c r="AG9" i="134" s="1"/>
  <c r="H11" i="134"/>
  <c r="AG11" i="134" s="1"/>
  <c r="H12" i="134"/>
  <c r="AG12" i="134" s="1"/>
  <c r="H13" i="134"/>
  <c r="AG13" i="134" s="1"/>
  <c r="H14" i="134"/>
  <c r="AG14" i="134" s="1"/>
  <c r="H10" i="134"/>
  <c r="AG10" i="134" s="1"/>
  <c r="G15" i="134"/>
  <c r="AF15" i="134" s="1"/>
  <c r="G14" i="134"/>
  <c r="G13" i="134"/>
  <c r="G12" i="134"/>
  <c r="G11" i="134"/>
  <c r="G10" i="134"/>
  <c r="AF10" i="134" s="1"/>
  <c r="G9" i="134"/>
  <c r="AF9" i="134" s="1"/>
  <c r="D15" i="134"/>
  <c r="D10" i="134"/>
  <c r="D9" i="134"/>
  <c r="J10" i="134" l="1"/>
  <c r="AI10" i="134" s="1"/>
  <c r="AC10" i="134"/>
  <c r="J11" i="134"/>
  <c r="AI11" i="134" s="1"/>
  <c r="AF11" i="134"/>
  <c r="J12" i="134"/>
  <c r="AI12" i="134" s="1"/>
  <c r="AF12" i="134"/>
  <c r="J13" i="134"/>
  <c r="AI13" i="134" s="1"/>
  <c r="AF13" i="134"/>
  <c r="J9" i="134"/>
  <c r="AI9" i="134" s="1"/>
  <c r="AC9" i="134"/>
  <c r="J14" i="134"/>
  <c r="AI14" i="134" s="1"/>
  <c r="AF14" i="134"/>
  <c r="J15" i="134"/>
  <c r="AI15" i="134" s="1"/>
  <c r="D20" i="72"/>
  <c r="F16" i="60"/>
  <c r="D18" i="43"/>
  <c r="D17" i="43"/>
  <c r="D16" i="43"/>
  <c r="D15" i="43"/>
  <c r="D14" i="43"/>
  <c r="D12" i="43"/>
  <c r="D11" i="43"/>
  <c r="D10" i="43"/>
  <c r="D9" i="43"/>
  <c r="D8" i="43"/>
  <c r="C20" i="48"/>
  <c r="B20" i="48"/>
  <c r="F12" i="6"/>
  <c r="F13" i="6"/>
  <c r="F14" i="6"/>
  <c r="F15" i="6"/>
  <c r="F16" i="6"/>
  <c r="F17" i="6"/>
  <c r="F18" i="6"/>
  <c r="F19" i="6"/>
  <c r="F20" i="6"/>
  <c r="F21" i="6"/>
  <c r="F11" i="6"/>
  <c r="E22" i="6"/>
  <c r="E37" i="6" s="1"/>
  <c r="D22" i="6"/>
  <c r="AC22" i="6"/>
  <c r="AD22" i="6" s="1"/>
  <c r="B22" i="6"/>
  <c r="Z22" i="6" s="1"/>
  <c r="AA22" i="6" s="1"/>
  <c r="D28" i="80"/>
  <c r="E28" i="80"/>
  <c r="F28" i="80"/>
  <c r="G28" i="80"/>
  <c r="H28" i="80"/>
  <c r="I28" i="80"/>
  <c r="J28" i="80"/>
  <c r="K28" i="80"/>
  <c r="L28" i="80"/>
  <c r="M28" i="80"/>
  <c r="C28" i="80"/>
  <c r="D27" i="80"/>
  <c r="E27" i="80"/>
  <c r="F27" i="80"/>
  <c r="G27" i="80"/>
  <c r="H27" i="80"/>
  <c r="I27" i="80"/>
  <c r="J27" i="80"/>
  <c r="K27" i="80"/>
  <c r="L27" i="80"/>
  <c r="M27" i="80"/>
  <c r="C27" i="80"/>
  <c r="D26" i="80"/>
  <c r="E26" i="80"/>
  <c r="F26" i="80"/>
  <c r="G26" i="80"/>
  <c r="H26" i="80"/>
  <c r="I26" i="80"/>
  <c r="J26" i="80"/>
  <c r="K26" i="80"/>
  <c r="L26" i="80"/>
  <c r="M26" i="80"/>
  <c r="C26" i="80"/>
  <c r="D23" i="80"/>
  <c r="E23" i="80"/>
  <c r="F23" i="80"/>
  <c r="G23" i="80"/>
  <c r="H23" i="80"/>
  <c r="I23" i="80"/>
  <c r="J23" i="80"/>
  <c r="K23" i="80"/>
  <c r="L23" i="80"/>
  <c r="M23" i="80"/>
  <c r="D24" i="80"/>
  <c r="E24" i="80"/>
  <c r="F24" i="80"/>
  <c r="G24" i="80"/>
  <c r="H24" i="80"/>
  <c r="I24" i="80"/>
  <c r="J24" i="80"/>
  <c r="K24" i="80"/>
  <c r="L24" i="80"/>
  <c r="M24" i="80"/>
  <c r="C24" i="80"/>
  <c r="C23" i="80"/>
  <c r="N21" i="80"/>
  <c r="N20" i="80"/>
  <c r="N19" i="80"/>
  <c r="N17" i="80"/>
  <c r="N16" i="80"/>
  <c r="N15" i="80"/>
  <c r="N14" i="80"/>
  <c r="N8" i="80"/>
  <c r="N9" i="80"/>
  <c r="N25" i="80" s="1"/>
  <c r="N10" i="80"/>
  <c r="N11" i="80"/>
  <c r="N28" i="80" s="1"/>
  <c r="N12" i="80"/>
  <c r="N7" i="80"/>
  <c r="J13" i="80"/>
  <c r="C13" i="80"/>
  <c r="J13" i="81"/>
  <c r="M28" i="81"/>
  <c r="D28" i="81"/>
  <c r="E28" i="81"/>
  <c r="F28" i="81"/>
  <c r="G28" i="81"/>
  <c r="H28" i="81"/>
  <c r="I28" i="81"/>
  <c r="J28" i="81"/>
  <c r="K28" i="81"/>
  <c r="L28" i="81"/>
  <c r="C28" i="81"/>
  <c r="D26" i="81"/>
  <c r="E26" i="81"/>
  <c r="F26" i="81"/>
  <c r="G26" i="81"/>
  <c r="H26" i="81"/>
  <c r="I26" i="81"/>
  <c r="J26" i="81"/>
  <c r="K26" i="81"/>
  <c r="L26" i="81"/>
  <c r="M26" i="81"/>
  <c r="C26" i="81"/>
  <c r="D24" i="81"/>
  <c r="E24" i="81"/>
  <c r="F24" i="81"/>
  <c r="G24" i="81"/>
  <c r="H24" i="81"/>
  <c r="I24" i="81"/>
  <c r="J24" i="81"/>
  <c r="K24" i="81"/>
  <c r="L24" i="81"/>
  <c r="M24" i="81"/>
  <c r="C24" i="81"/>
  <c r="D23" i="81"/>
  <c r="E23" i="81"/>
  <c r="F23" i="81"/>
  <c r="G23" i="81"/>
  <c r="H23" i="81"/>
  <c r="I23" i="81"/>
  <c r="J23" i="81"/>
  <c r="K23" i="81"/>
  <c r="L23" i="81"/>
  <c r="M23" i="81"/>
  <c r="C23" i="81"/>
  <c r="N21" i="81"/>
  <c r="N12" i="81"/>
  <c r="B38" i="81" s="1"/>
  <c r="J33" i="82"/>
  <c r="J27" i="82"/>
  <c r="N26" i="82"/>
  <c r="N40" i="82"/>
  <c r="N39" i="82"/>
  <c r="N38" i="82"/>
  <c r="N37" i="82"/>
  <c r="N36" i="82"/>
  <c r="N35" i="82"/>
  <c r="D41" i="82"/>
  <c r="E41" i="82"/>
  <c r="F41" i="82"/>
  <c r="G41" i="82"/>
  <c r="H41" i="82"/>
  <c r="I41" i="82"/>
  <c r="J41" i="82"/>
  <c r="K41" i="82"/>
  <c r="L41" i="82"/>
  <c r="M41" i="82"/>
  <c r="C41" i="82"/>
  <c r="N19" i="82"/>
  <c r="J13" i="82"/>
  <c r="N12" i="82"/>
  <c r="K29" i="85"/>
  <c r="K31" i="85"/>
  <c r="J33" i="85"/>
  <c r="D28" i="85"/>
  <c r="E28" i="85"/>
  <c r="F28" i="85"/>
  <c r="G28" i="85"/>
  <c r="H28" i="85"/>
  <c r="I28" i="85"/>
  <c r="J28" i="85"/>
  <c r="K28" i="85"/>
  <c r="L28" i="85"/>
  <c r="M28" i="85"/>
  <c r="C28" i="85"/>
  <c r="J27" i="85"/>
  <c r="N25" i="85"/>
  <c r="N26" i="85"/>
  <c r="J20" i="85"/>
  <c r="N19" i="85"/>
  <c r="M13" i="85"/>
  <c r="J13" i="85"/>
  <c r="N12" i="85"/>
  <c r="N17" i="86"/>
  <c r="J20" i="86"/>
  <c r="N19" i="86"/>
  <c r="D13" i="86"/>
  <c r="E13" i="86"/>
  <c r="F13" i="86"/>
  <c r="G13" i="86"/>
  <c r="H13" i="86"/>
  <c r="I13" i="86"/>
  <c r="J13" i="86"/>
  <c r="K13" i="86"/>
  <c r="L13" i="86"/>
  <c r="M13" i="86"/>
  <c r="C13" i="86"/>
  <c r="N12" i="86"/>
  <c r="J26" i="83"/>
  <c r="J28" i="83"/>
  <c r="N28" i="83" s="1"/>
  <c r="D26" i="83"/>
  <c r="D27" i="83"/>
  <c r="N22" i="83"/>
  <c r="J18" i="83"/>
  <c r="N17" i="83"/>
  <c r="C37" i="83" s="1"/>
  <c r="N10" i="83"/>
  <c r="N9" i="83"/>
  <c r="N8" i="83"/>
  <c r="N7" i="83"/>
  <c r="J31" i="84"/>
  <c r="J35" i="84"/>
  <c r="N35" i="84" s="1"/>
  <c r="D29" i="84"/>
  <c r="E29" i="84"/>
  <c r="F29" i="84"/>
  <c r="G29" i="84"/>
  <c r="H29" i="84"/>
  <c r="I29" i="84"/>
  <c r="J29" i="84"/>
  <c r="K29" i="84"/>
  <c r="L29" i="84"/>
  <c r="M29" i="84"/>
  <c r="C29" i="84"/>
  <c r="L22" i="84"/>
  <c r="K22" i="84"/>
  <c r="J22" i="84"/>
  <c r="I22" i="84"/>
  <c r="H22" i="84"/>
  <c r="G22" i="84"/>
  <c r="F22" i="84"/>
  <c r="E22" i="84"/>
  <c r="D22" i="84"/>
  <c r="M22" i="84"/>
  <c r="E16" i="84"/>
  <c r="F16" i="84"/>
  <c r="G16" i="84"/>
  <c r="H16" i="84"/>
  <c r="I16" i="84"/>
  <c r="J16" i="84"/>
  <c r="K16" i="84"/>
  <c r="L16" i="84"/>
  <c r="M16" i="84"/>
  <c r="D16" i="84"/>
  <c r="N13" i="84"/>
  <c r="N24" i="80" l="1"/>
  <c r="N23" i="80"/>
  <c r="N26" i="80"/>
  <c r="N27" i="80"/>
  <c r="N33" i="85"/>
  <c r="N41" i="82"/>
  <c r="J29" i="81"/>
  <c r="J29" i="80"/>
  <c r="D40" i="84"/>
  <c r="N33" i="82"/>
  <c r="N13" i="80"/>
  <c r="L29" i="81"/>
  <c r="N22" i="84"/>
  <c r="N29" i="80" l="1"/>
  <c r="M31" i="84"/>
  <c r="M34" i="84"/>
  <c r="K34" i="84"/>
  <c r="H34" i="84"/>
  <c r="G34" i="84"/>
  <c r="H31" i="84"/>
  <c r="G31" i="84"/>
  <c r="C16" i="134" l="1"/>
  <c r="B33" i="43"/>
  <c r="AB16" i="134" l="1"/>
  <c r="E16" i="134"/>
  <c r="D41" i="136"/>
  <c r="X41" i="136" s="1"/>
  <c r="C41" i="136"/>
  <c r="W41" i="136" s="1"/>
  <c r="D27" i="136"/>
  <c r="AD16" i="134" l="1"/>
  <c r="D66" i="136"/>
  <c r="X27" i="136"/>
  <c r="C66" i="136"/>
  <c r="W27" i="136"/>
  <c r="C68" i="136"/>
  <c r="D68" i="136"/>
  <c r="C32" i="136"/>
  <c r="D32" i="136"/>
  <c r="D67" i="136" l="1"/>
  <c r="X32" i="136"/>
  <c r="C67" i="136"/>
  <c r="W32" i="136"/>
  <c r="E16" i="5"/>
  <c r="B33" i="5" s="1"/>
  <c r="E15" i="5"/>
  <c r="B32" i="5" s="1"/>
  <c r="E11" i="5" l="1"/>
  <c r="B28" i="5" s="1"/>
  <c r="E12" i="5"/>
  <c r="B29" i="5" s="1"/>
  <c r="E13" i="5"/>
  <c r="B30" i="5" s="1"/>
  <c r="E14" i="5"/>
  <c r="B31" i="5" s="1"/>
  <c r="E17" i="5"/>
  <c r="B34" i="5" s="1"/>
  <c r="E18" i="5"/>
  <c r="B35" i="5" s="1"/>
  <c r="E19" i="5"/>
  <c r="B36" i="5" s="1"/>
  <c r="E20" i="5"/>
  <c r="B37" i="5" s="1"/>
  <c r="E10" i="5"/>
  <c r="B27" i="5" s="1"/>
  <c r="K31" i="82"/>
  <c r="J29" i="82"/>
  <c r="J30" i="82"/>
  <c r="J31" i="82"/>
  <c r="H30" i="82"/>
  <c r="G30" i="82"/>
  <c r="F31" i="82"/>
  <c r="D31" i="82"/>
  <c r="D32" i="82"/>
  <c r="F29" i="82"/>
  <c r="H29" i="82"/>
  <c r="K29" i="82"/>
  <c r="E29" i="82"/>
  <c r="D28" i="82"/>
  <c r="E28" i="82"/>
  <c r="F28" i="82"/>
  <c r="G28" i="82"/>
  <c r="H28" i="82"/>
  <c r="I28" i="82"/>
  <c r="J28" i="82"/>
  <c r="K28" i="82"/>
  <c r="L28" i="82"/>
  <c r="M28" i="82"/>
  <c r="C28" i="82"/>
  <c r="H19" i="50" l="1"/>
  <c r="F21" i="5" l="1"/>
  <c r="E17" i="72"/>
  <c r="K31" i="84" l="1"/>
  <c r="N19" i="84" l="1"/>
  <c r="E23" i="83"/>
  <c r="C23" i="83"/>
  <c r="K26" i="83"/>
  <c r="K24" i="83"/>
  <c r="K23" i="83"/>
  <c r="G25" i="83"/>
  <c r="G23" i="83"/>
  <c r="F26" i="83"/>
  <c r="F24" i="83"/>
  <c r="F23" i="83"/>
  <c r="E24" i="83"/>
  <c r="D23" i="83"/>
  <c r="K18" i="83"/>
  <c r="N16" i="83"/>
  <c r="C35" i="83" s="1"/>
  <c r="N15" i="86"/>
  <c r="N16" i="86"/>
  <c r="N18" i="86"/>
  <c r="N14" i="86"/>
  <c r="N8" i="86"/>
  <c r="N9" i="86"/>
  <c r="N10" i="86"/>
  <c r="N11" i="86"/>
  <c r="N7" i="86"/>
  <c r="N20" i="86" l="1"/>
  <c r="E42" i="84"/>
  <c r="N13" i="86"/>
  <c r="F22" i="6"/>
  <c r="N25" i="84"/>
  <c r="N26" i="84"/>
  <c r="N11" i="85"/>
  <c r="N10" i="85"/>
  <c r="N9" i="85"/>
  <c r="N8" i="85"/>
  <c r="N14" i="82"/>
  <c r="N15" i="82"/>
  <c r="N16" i="82"/>
  <c r="N17" i="82"/>
  <c r="N18" i="82"/>
  <c r="C20" i="82"/>
  <c r="D20" i="82"/>
  <c r="E20" i="82"/>
  <c r="G20" i="82"/>
  <c r="H20" i="82"/>
  <c r="I20" i="82"/>
  <c r="K20" i="82"/>
  <c r="L20" i="82"/>
  <c r="M20" i="82"/>
  <c r="C18" i="81"/>
  <c r="F35" i="50"/>
  <c r="F34" i="50"/>
  <c r="F33" i="50"/>
  <c r="F32" i="50"/>
  <c r="F31" i="50"/>
  <c r="F30" i="50"/>
  <c r="F29" i="50"/>
  <c r="F28" i="50"/>
  <c r="F27" i="50"/>
  <c r="F26" i="50"/>
  <c r="F25" i="50"/>
  <c r="F20" i="50"/>
  <c r="F36" i="50" s="1"/>
  <c r="G41" i="84" l="1"/>
  <c r="N20" i="82"/>
  <c r="G40" i="84"/>
  <c r="L13" i="80"/>
  <c r="B37" i="80"/>
  <c r="B35" i="80"/>
  <c r="K13" i="80"/>
  <c r="C21" i="5"/>
  <c r="F14" i="60" l="1"/>
  <c r="F11" i="60"/>
  <c r="E22" i="60"/>
  <c r="F20" i="60" l="1"/>
  <c r="F21" i="60"/>
  <c r="F19" i="60"/>
  <c r="F18" i="60"/>
  <c r="F17" i="60"/>
  <c r="F15" i="60"/>
  <c r="F12" i="60"/>
  <c r="F13" i="60"/>
  <c r="F22" i="60" l="1"/>
  <c r="E18" i="83"/>
  <c r="N12" i="83"/>
  <c r="D29" i="80" l="1"/>
  <c r="E29" i="80"/>
  <c r="H29" i="80" l="1"/>
  <c r="G29" i="80"/>
  <c r="F29" i="80"/>
  <c r="L34" i="84"/>
  <c r="D34" i="84"/>
  <c r="E34" i="84"/>
  <c r="F34" i="84"/>
  <c r="I34" i="84"/>
  <c r="J34" i="84"/>
  <c r="J36" i="84" s="1"/>
  <c r="C34" i="84"/>
  <c r="D31" i="84"/>
  <c r="E31" i="84"/>
  <c r="F31" i="84"/>
  <c r="I31" i="84"/>
  <c r="L31" i="84"/>
  <c r="L24" i="84"/>
  <c r="K24" i="84"/>
  <c r="J24" i="84"/>
  <c r="I24" i="84"/>
  <c r="H24" i="84"/>
  <c r="G24" i="84"/>
  <c r="F24" i="84"/>
  <c r="E24" i="84"/>
  <c r="D24" i="84"/>
  <c r="C24" i="84"/>
  <c r="C16" i="84"/>
  <c r="C17" i="84" s="1"/>
  <c r="H12" i="84"/>
  <c r="D12" i="84"/>
  <c r="F12" i="84"/>
  <c r="M12" i="84"/>
  <c r="L12" i="84"/>
  <c r="K12" i="84"/>
  <c r="J12" i="84"/>
  <c r="I12" i="84"/>
  <c r="G12" i="84"/>
  <c r="E12" i="84"/>
  <c r="C8" i="84"/>
  <c r="D8" i="84"/>
  <c r="D30" i="84" s="1"/>
  <c r="F8" i="84"/>
  <c r="F30" i="84" s="1"/>
  <c r="G8" i="84"/>
  <c r="G30" i="84" s="1"/>
  <c r="G36" i="84" s="1"/>
  <c r="H8" i="84"/>
  <c r="H30" i="84" s="1"/>
  <c r="H36" i="84" s="1"/>
  <c r="I8" i="84"/>
  <c r="I30" i="84" s="1"/>
  <c r="J8" i="84"/>
  <c r="J30" i="84" s="1"/>
  <c r="K8" i="84"/>
  <c r="K30" i="84" s="1"/>
  <c r="K36" i="84" s="1"/>
  <c r="L8" i="84"/>
  <c r="L30" i="84" s="1"/>
  <c r="M8" i="84"/>
  <c r="M30" i="84" s="1"/>
  <c r="M36" i="84" s="1"/>
  <c r="C11" i="83"/>
  <c r="J25" i="83"/>
  <c r="H25" i="83"/>
  <c r="H24" i="83"/>
  <c r="J24" i="83"/>
  <c r="H23" i="83"/>
  <c r="I23" i="83"/>
  <c r="J23" i="83"/>
  <c r="L23" i="83"/>
  <c r="M23" i="83"/>
  <c r="C30" i="84" l="1"/>
  <c r="H29" i="83"/>
  <c r="N25" i="83"/>
  <c r="C18" i="84"/>
  <c r="N17" i="84"/>
  <c r="N24" i="83"/>
  <c r="N27" i="83"/>
  <c r="N23" i="83"/>
  <c r="N34" i="84"/>
  <c r="F16" i="134"/>
  <c r="H18" i="50"/>
  <c r="H17" i="50"/>
  <c r="H16" i="50"/>
  <c r="H15" i="50"/>
  <c r="H13" i="50"/>
  <c r="H12" i="50"/>
  <c r="H11" i="50"/>
  <c r="H10" i="50"/>
  <c r="H9" i="50"/>
  <c r="G20" i="50"/>
  <c r="E20" i="50"/>
  <c r="D20" i="50"/>
  <c r="C20" i="50"/>
  <c r="E9" i="43"/>
  <c r="E10" i="43"/>
  <c r="E11" i="43"/>
  <c r="E12" i="43"/>
  <c r="E13" i="43"/>
  <c r="E15" i="43"/>
  <c r="E16" i="43"/>
  <c r="E17" i="43"/>
  <c r="E18" i="43"/>
  <c r="E14" i="43"/>
  <c r="G16" i="134" l="1"/>
  <c r="AF16" i="134" s="1"/>
  <c r="AE16" i="134"/>
  <c r="I16" i="134"/>
  <c r="AH16" i="134" s="1"/>
  <c r="E40" i="84"/>
  <c r="C19" i="84"/>
  <c r="C31" i="84"/>
  <c r="N31" i="84" s="1"/>
  <c r="K29" i="80"/>
  <c r="E8" i="43"/>
  <c r="D19" i="43"/>
  <c r="N23" i="81"/>
  <c r="H20" i="50"/>
  <c r="D29" i="81"/>
  <c r="C20" i="84" l="1"/>
  <c r="C33" i="84" s="1"/>
  <c r="C32" i="84"/>
  <c r="C21" i="84"/>
  <c r="C22" i="60"/>
  <c r="M22" i="60" s="1"/>
  <c r="O22" i="60" s="1"/>
  <c r="D22" i="60"/>
  <c r="B22" i="60"/>
  <c r="L22" i="60" s="1"/>
  <c r="N22" i="60" s="1"/>
  <c r="D46" i="136"/>
  <c r="X46" i="136" s="1"/>
  <c r="L36" i="84"/>
  <c r="N28" i="84"/>
  <c r="G42" i="84" s="1"/>
  <c r="N27" i="84"/>
  <c r="G44" i="84" s="1"/>
  <c r="N15" i="84"/>
  <c r="D43" i="84" s="1"/>
  <c r="N14" i="84"/>
  <c r="D41" i="84" s="1"/>
  <c r="N19" i="83"/>
  <c r="N20" i="83" s="1"/>
  <c r="D32" i="83" s="1"/>
  <c r="F18" i="81"/>
  <c r="I18" i="81"/>
  <c r="M18" i="81"/>
  <c r="L18" i="81"/>
  <c r="K18" i="81"/>
  <c r="J18" i="81"/>
  <c r="E18" i="81"/>
  <c r="D18" i="81"/>
  <c r="N15" i="81"/>
  <c r="N16" i="81"/>
  <c r="E29" i="81"/>
  <c r="F29" i="81"/>
  <c r="G29" i="81"/>
  <c r="H29" i="81"/>
  <c r="I29" i="81"/>
  <c r="K29" i="81"/>
  <c r="M29" i="81"/>
  <c r="C29" i="81"/>
  <c r="N26" i="81"/>
  <c r="N25" i="81"/>
  <c r="N24" i="81"/>
  <c r="N17" i="81"/>
  <c r="C37" i="81" s="1"/>
  <c r="N14" i="81"/>
  <c r="N8" i="81"/>
  <c r="B34" i="81" s="1"/>
  <c r="N9" i="81"/>
  <c r="B35" i="81" s="1"/>
  <c r="N10" i="81"/>
  <c r="B36" i="81" s="1"/>
  <c r="N11" i="81"/>
  <c r="I29" i="80"/>
  <c r="M29" i="80"/>
  <c r="D22" i="80"/>
  <c r="E22" i="80"/>
  <c r="F22" i="80"/>
  <c r="G22" i="80"/>
  <c r="H22" i="80"/>
  <c r="I22" i="80"/>
  <c r="J22" i="80"/>
  <c r="K22" i="80"/>
  <c r="L22" i="80"/>
  <c r="M22" i="80"/>
  <c r="C22" i="80"/>
  <c r="C18" i="80"/>
  <c r="D18" i="80"/>
  <c r="E18" i="80"/>
  <c r="F18" i="80"/>
  <c r="G18" i="80"/>
  <c r="H18" i="80"/>
  <c r="I18" i="80"/>
  <c r="J18" i="80"/>
  <c r="K18" i="80"/>
  <c r="L18" i="80"/>
  <c r="M18" i="80"/>
  <c r="D13" i="80"/>
  <c r="E13" i="80"/>
  <c r="H13" i="80"/>
  <c r="I13" i="80"/>
  <c r="M13" i="80"/>
  <c r="C32" i="80"/>
  <c r="C33" i="80"/>
  <c r="C34" i="80"/>
  <c r="C36" i="80"/>
  <c r="C37" i="80"/>
  <c r="D32" i="80"/>
  <c r="D33" i="80"/>
  <c r="D34" i="80"/>
  <c r="D35" i="80"/>
  <c r="D36" i="80"/>
  <c r="E15" i="72"/>
  <c r="E13" i="72"/>
  <c r="E9" i="72"/>
  <c r="C20" i="72"/>
  <c r="B20" i="72"/>
  <c r="N18" i="85"/>
  <c r="N17" i="85"/>
  <c r="N16" i="85"/>
  <c r="N15" i="85"/>
  <c r="N14" i="85"/>
  <c r="N7" i="85"/>
  <c r="B37" i="81" l="1"/>
  <c r="N27" i="81"/>
  <c r="N32" i="84"/>
  <c r="D69" i="136"/>
  <c r="N20" i="85"/>
  <c r="N28" i="81"/>
  <c r="N29" i="81" s="1"/>
  <c r="C36" i="84"/>
  <c r="N16" i="84"/>
  <c r="C22" i="84"/>
  <c r="N21" i="84"/>
  <c r="E45" i="84" s="1"/>
  <c r="N29" i="84"/>
  <c r="N22" i="85"/>
  <c r="N29" i="85" s="1"/>
  <c r="N23" i="85"/>
  <c r="N30" i="85" s="1"/>
  <c r="N24" i="85"/>
  <c r="N31" i="85" s="1"/>
  <c r="N32" i="85"/>
  <c r="N21" i="85"/>
  <c r="N22" i="80"/>
  <c r="N18" i="80"/>
  <c r="N18" i="81"/>
  <c r="N28" i="85" l="1"/>
  <c r="N27" i="85"/>
  <c r="D21" i="136"/>
  <c r="N20" i="84"/>
  <c r="E43" i="84" s="1"/>
  <c r="N18" i="84"/>
  <c r="F40" i="84"/>
  <c r="N11" i="84"/>
  <c r="C43" i="84" s="1"/>
  <c r="N10" i="84"/>
  <c r="C41" i="84" s="1"/>
  <c r="N7" i="84"/>
  <c r="B40" i="84" s="1"/>
  <c r="C12" i="84"/>
  <c r="N12" i="84" s="1"/>
  <c r="C65" i="136" l="1"/>
  <c r="W21" i="136"/>
  <c r="D65" i="136"/>
  <c r="X21" i="136"/>
  <c r="E41" i="84"/>
  <c r="N8" i="82"/>
  <c r="C13" i="81"/>
  <c r="N7" i="81"/>
  <c r="C19" i="43"/>
  <c r="E19" i="43" s="1"/>
  <c r="B19" i="43"/>
  <c r="D21" i="5"/>
  <c r="B21" i="5"/>
  <c r="B33" i="81" l="1"/>
  <c r="N13" i="81"/>
  <c r="E21" i="5"/>
  <c r="G34" i="50" l="1"/>
  <c r="G35" i="50"/>
  <c r="G29" i="5" l="1"/>
  <c r="G30" i="5"/>
  <c r="G31" i="5"/>
  <c r="G32" i="5"/>
  <c r="G33" i="5"/>
  <c r="B16" i="134" l="1"/>
  <c r="AA16" i="134" l="1"/>
  <c r="H16" i="134"/>
  <c r="AG16" i="134" s="1"/>
  <c r="D16" i="134"/>
  <c r="D18" i="83"/>
  <c r="AC16" i="134" l="1"/>
  <c r="J16" i="134"/>
  <c r="AI16" i="134" s="1"/>
  <c r="E27" i="85"/>
  <c r="N34" i="85" l="1"/>
  <c r="E19" i="72"/>
  <c r="E18" i="72"/>
  <c r="E16" i="72"/>
  <c r="E14" i="72"/>
  <c r="E12" i="72"/>
  <c r="E11" i="72"/>
  <c r="E10" i="72"/>
  <c r="E20" i="72" l="1"/>
  <c r="M27" i="82"/>
  <c r="N22" i="82"/>
  <c r="N29" i="82" s="1"/>
  <c r="N23" i="82"/>
  <c r="N24" i="82"/>
  <c r="N25" i="82"/>
  <c r="N21" i="82"/>
  <c r="N9" i="82"/>
  <c r="N10" i="82"/>
  <c r="N11" i="82"/>
  <c r="N7" i="82"/>
  <c r="D13" i="82"/>
  <c r="E13" i="82"/>
  <c r="F13" i="82"/>
  <c r="G13" i="82"/>
  <c r="H13" i="82"/>
  <c r="I13" i="82"/>
  <c r="K13" i="82"/>
  <c r="L13" i="82"/>
  <c r="M13" i="82"/>
  <c r="C13" i="82"/>
  <c r="N27" i="82" l="1"/>
  <c r="N13" i="82"/>
  <c r="N28" i="82"/>
  <c r="N32" i="82"/>
  <c r="N30" i="82"/>
  <c r="N31" i="82"/>
  <c r="M34" i="82"/>
  <c r="N20" i="81"/>
  <c r="N19" i="81"/>
  <c r="D13" i="81"/>
  <c r="E13" i="81"/>
  <c r="F13" i="81"/>
  <c r="G13" i="81"/>
  <c r="H13" i="81"/>
  <c r="I13" i="81"/>
  <c r="K13" i="81"/>
  <c r="L13" i="81"/>
  <c r="M13" i="81"/>
  <c r="N22" i="81" l="1"/>
  <c r="L29" i="80"/>
  <c r="M24" i="84"/>
  <c r="N23" i="84"/>
  <c r="D20" i="86"/>
  <c r="E20" i="86"/>
  <c r="F20" i="86"/>
  <c r="G20" i="86"/>
  <c r="H20" i="86"/>
  <c r="I20" i="86"/>
  <c r="K20" i="86"/>
  <c r="L20" i="86"/>
  <c r="M20" i="86"/>
  <c r="C20" i="86"/>
  <c r="D27" i="85"/>
  <c r="F27" i="85"/>
  <c r="G27" i="85"/>
  <c r="H27" i="85"/>
  <c r="I27" i="85"/>
  <c r="K27" i="85"/>
  <c r="L27" i="85"/>
  <c r="M27" i="85"/>
  <c r="C27" i="85"/>
  <c r="D20" i="85"/>
  <c r="E20" i="85"/>
  <c r="E34" i="85" s="1"/>
  <c r="F20" i="85"/>
  <c r="G20" i="85"/>
  <c r="H20" i="85"/>
  <c r="I20" i="85"/>
  <c r="K20" i="85"/>
  <c r="L20" i="85"/>
  <c r="M20" i="85"/>
  <c r="C20" i="85"/>
  <c r="D13" i="85"/>
  <c r="E13" i="85"/>
  <c r="F13" i="85"/>
  <c r="G13" i="85"/>
  <c r="H13" i="85"/>
  <c r="I13" i="85"/>
  <c r="K13" i="85"/>
  <c r="L13" i="85"/>
  <c r="C13" i="85"/>
  <c r="N21" i="83"/>
  <c r="F18" i="83"/>
  <c r="G18" i="83"/>
  <c r="H18" i="83"/>
  <c r="I18" i="83"/>
  <c r="M18" i="83"/>
  <c r="C18" i="83"/>
  <c r="C29" i="83" s="1"/>
  <c r="N15" i="83"/>
  <c r="N14" i="83"/>
  <c r="N13" i="83"/>
  <c r="E11" i="83"/>
  <c r="E29" i="83" s="1"/>
  <c r="F11" i="83"/>
  <c r="G11" i="83"/>
  <c r="H11" i="83"/>
  <c r="I11" i="83"/>
  <c r="J11" i="83"/>
  <c r="J29" i="83" s="1"/>
  <c r="K11" i="83"/>
  <c r="K29" i="83" s="1"/>
  <c r="L11" i="83"/>
  <c r="L29" i="83" s="1"/>
  <c r="M11" i="83"/>
  <c r="D11" i="83"/>
  <c r="D29" i="83" s="1"/>
  <c r="N11" i="83"/>
  <c r="N9" i="84"/>
  <c r="C40" i="84" s="1"/>
  <c r="E8" i="84"/>
  <c r="N8" i="84" l="1"/>
  <c r="E30" i="84"/>
  <c r="N30" i="84" s="1"/>
  <c r="I29" i="83"/>
  <c r="G29" i="83"/>
  <c r="M29" i="83"/>
  <c r="F29" i="83"/>
  <c r="N24" i="84"/>
  <c r="F41" i="84"/>
  <c r="N13" i="85"/>
  <c r="N26" i="83"/>
  <c r="N18" i="83"/>
  <c r="G36" i="50"/>
  <c r="E36" i="50"/>
  <c r="D36" i="50"/>
  <c r="C36" i="50"/>
  <c r="N29" i="83" l="1"/>
  <c r="C46" i="136"/>
  <c r="W46" i="136" s="1"/>
  <c r="D14" i="136"/>
  <c r="C14" i="136"/>
  <c r="D7" i="136"/>
  <c r="C7" i="136"/>
  <c r="C53" i="136" l="1"/>
  <c r="W53" i="136" s="1"/>
  <c r="D53" i="136"/>
  <c r="C64" i="136"/>
  <c r="W14" i="136"/>
  <c r="C63" i="136"/>
  <c r="W7" i="136"/>
  <c r="D63" i="136"/>
  <c r="D64" i="136"/>
  <c r="X14" i="136"/>
  <c r="C69" i="136"/>
  <c r="I6" i="136"/>
  <c r="C70" i="136" l="1"/>
  <c r="D70" i="136"/>
  <c r="C55" i="136"/>
  <c r="L21" i="136"/>
  <c r="K21" i="136"/>
  <c r="L14" i="136"/>
  <c r="K14" i="136"/>
  <c r="J6" i="136"/>
  <c r="J31" i="136"/>
  <c r="L28" i="136" s="1"/>
  <c r="I31" i="136"/>
  <c r="K28" i="136" s="1"/>
  <c r="C32" i="83"/>
  <c r="B35" i="83"/>
  <c r="D27" i="82"/>
  <c r="D34" i="82" s="1"/>
  <c r="E27" i="82"/>
  <c r="E34" i="82" s="1"/>
  <c r="F27" i="82"/>
  <c r="F34" i="82" s="1"/>
  <c r="G27" i="82"/>
  <c r="G34" i="82" s="1"/>
  <c r="H27" i="82"/>
  <c r="H34" i="82" s="1"/>
  <c r="I27" i="82"/>
  <c r="I34" i="82" s="1"/>
  <c r="J34" i="82"/>
  <c r="K27" i="82"/>
  <c r="K34" i="82" s="1"/>
  <c r="L27" i="82"/>
  <c r="L34" i="82" s="1"/>
  <c r="C27" i="82"/>
  <c r="C34" i="82" s="1"/>
  <c r="D33" i="81"/>
  <c r="C34" i="81"/>
  <c r="C35" i="81"/>
  <c r="C36" i="81"/>
  <c r="C33" i="81"/>
  <c r="C35" i="80"/>
  <c r="B33" i="80"/>
  <c r="B32" i="80"/>
  <c r="G33" i="50"/>
  <c r="G32" i="50"/>
  <c r="G31" i="50"/>
  <c r="G30" i="50"/>
  <c r="G29" i="50"/>
  <c r="G28" i="50"/>
  <c r="G27" i="50"/>
  <c r="G26" i="50"/>
  <c r="G25" i="50"/>
  <c r="B24" i="43" l="1"/>
  <c r="B25" i="43"/>
  <c r="B26" i="43"/>
  <c r="B27" i="43"/>
  <c r="B28" i="43"/>
  <c r="B29" i="43"/>
  <c r="B30" i="43"/>
  <c r="B31" i="43"/>
  <c r="B32" i="43"/>
  <c r="B23" i="43"/>
  <c r="D36" i="84" l="1"/>
  <c r="E36" i="84"/>
  <c r="F36" i="84"/>
  <c r="I36" i="84"/>
  <c r="N36" i="84" l="1"/>
  <c r="N34" i="82" l="1"/>
  <c r="D25" i="60" l="1"/>
  <c r="C25" i="60"/>
  <c r="B25" i="60" l="1"/>
  <c r="C36" i="83" l="1"/>
  <c r="C33" i="83"/>
  <c r="B33" i="83"/>
  <c r="B32" i="83"/>
  <c r="B34" i="83" l="1"/>
  <c r="X7" i="136" l="1"/>
  <c r="R53" i="136"/>
  <c r="Q55" i="136" s="1"/>
  <c r="W55" i="136" s="1"/>
  <c r="X53" i="136" l="1"/>
  <c r="B20" i="50" l="1"/>
  <c r="B36" i="50" s="1"/>
</calcChain>
</file>

<file path=xl/sharedStrings.xml><?xml version="1.0" encoding="utf-8"?>
<sst xmlns="http://schemas.openxmlformats.org/spreadsheetml/2006/main" count="2362" uniqueCount="1025">
  <si>
    <t>الرقم</t>
  </si>
  <si>
    <t>البيان</t>
  </si>
  <si>
    <t>قطريون</t>
  </si>
  <si>
    <t>غير قطريين</t>
  </si>
  <si>
    <t xml:space="preserve">المجموع  </t>
  </si>
  <si>
    <t>الرواتب الإجمالية السنوية **</t>
  </si>
  <si>
    <t>Item</t>
  </si>
  <si>
    <t>Qatari</t>
  </si>
  <si>
    <t>Non-Qatari</t>
  </si>
  <si>
    <t>Total</t>
  </si>
  <si>
    <t>ذكور</t>
  </si>
  <si>
    <t>إناث</t>
  </si>
  <si>
    <t>المجموع</t>
  </si>
  <si>
    <t xml:space="preserve"> Annual Salary**</t>
  </si>
  <si>
    <t>M</t>
  </si>
  <si>
    <t>F</t>
  </si>
  <si>
    <t>العاملين في الأمن والسلامة البيئية</t>
  </si>
  <si>
    <t>Employees in environmental security and safety</t>
  </si>
  <si>
    <t>العاملين في تنقية المياه العادمة</t>
  </si>
  <si>
    <t>Workers in wastewater treatment</t>
  </si>
  <si>
    <t>Employee in operation of the water cooling system &amp; cooling Tower</t>
  </si>
  <si>
    <t>العاملين في جمع ومعالجة وتدوير النفايات</t>
  </si>
  <si>
    <t>Workers in the collection, processing and recycling of waste</t>
  </si>
  <si>
    <t>Employees in various other departments (senior management, administrative, financial, marketing, maintenance, services ... etc)*</t>
  </si>
  <si>
    <t xml:space="preserve">عدد الجوائز التي تم أحرازها </t>
  </si>
  <si>
    <t xml:space="preserve">Awarded environment-related prizes </t>
  </si>
  <si>
    <t>دولية</t>
  </si>
  <si>
    <t>العدد</t>
  </si>
  <si>
    <t>International</t>
  </si>
  <si>
    <t>National</t>
  </si>
  <si>
    <t>Number</t>
  </si>
  <si>
    <t>الأنشطة البيئية</t>
  </si>
  <si>
    <t>عدد الأنشطة</t>
  </si>
  <si>
    <t>عدد المشاركين أو المستهدفين</t>
  </si>
  <si>
    <t>التكلفة (ر.ق)</t>
  </si>
  <si>
    <t>Environment Activities</t>
  </si>
  <si>
    <t xml:space="preserve"> Number of Activiies</t>
  </si>
  <si>
    <t xml:space="preserve"> Number of Participants or Target Audience </t>
  </si>
  <si>
    <t>Cost (QR)</t>
  </si>
  <si>
    <t xml:space="preserve">Number of Specialized Training Sessions Hold By The Institution or Ministry for Targeted People </t>
  </si>
  <si>
    <t>الإنفاق على أنشطة حماية وإدارة البيئة</t>
  </si>
  <si>
    <t>النفقات الجارية*</t>
  </si>
  <si>
    <t>النفقات الرأسمية**</t>
  </si>
  <si>
    <t xml:space="preserve">Expenditures on Environmental Protection Activities </t>
  </si>
  <si>
    <t>*Current Expenditures</t>
  </si>
  <si>
    <t>**Capital Expenditures</t>
  </si>
  <si>
    <t xml:space="preserve">Prevention of Pollution through in process modification discharge of  the Feedback Circuit Water </t>
  </si>
  <si>
    <t xml:space="preserve">جمع ونقل النفايات </t>
  </si>
  <si>
    <t>Waste Collection and Transportation</t>
  </si>
  <si>
    <t>المعالجة الحرارية</t>
  </si>
  <si>
    <t>Thermal Treatment</t>
  </si>
  <si>
    <t>أنشطة أخرى</t>
  </si>
  <si>
    <t>Other activities</t>
  </si>
  <si>
    <t>تطوير عملية تشغيل ومعالجة مياه التبريد التعويضية</t>
  </si>
  <si>
    <t xml:space="preserve">Development of operation and countervailing treated of cooling water </t>
  </si>
  <si>
    <t>إجراءات التخزين والادامة والسلامة على المواد للمعالجات الكيمياوية والسيطرة على المخاطر البيئية</t>
  </si>
  <si>
    <t>Safety, storage and sustainability measurements of the treated chemicals materials and control the environment hazards</t>
  </si>
  <si>
    <t>تطويرالادارة والسيطرة على جودة ومكونات المياه الراجعة</t>
  </si>
  <si>
    <t>development the management and  control the quality and components of the Feedback Circuit Water</t>
  </si>
  <si>
    <t>شبكات صرف صحي</t>
  </si>
  <si>
    <t>Sewerage networks</t>
  </si>
  <si>
    <t>وحدات معالجة المياه العادمة</t>
  </si>
  <si>
    <t>Waste Water Treatment Units</t>
  </si>
  <si>
    <t>معالجة كيمياوية لمياه التثليج</t>
  </si>
  <si>
    <t>Chemical treatment of Freezing Water</t>
  </si>
  <si>
    <t>إجراءات وتحكم ومختبرات وما شابه</t>
  </si>
  <si>
    <t>Measurement, Control, Laboratories and a like</t>
  </si>
  <si>
    <t>أنشطة أخرى/ اعمال مراقبة تشغيل أبراج التبريد</t>
  </si>
  <si>
    <t>Other Activities/ control the operation of cooling towers</t>
  </si>
  <si>
    <t>Prevention of pollution through in-process modifications/ Enhancing the designs &amp; operation of cooling towers</t>
  </si>
  <si>
    <t>حماية الهواء المحيط</t>
  </si>
  <si>
    <t>protection of ambient air</t>
  </si>
  <si>
    <t>أنشطة لحماية المناخ وطبقة الأوزون</t>
  </si>
  <si>
    <t>protection of climate and ozone layer</t>
  </si>
  <si>
    <t>Measurement, control, laboratories and the like</t>
  </si>
  <si>
    <t xml:space="preserve"> Other activities</t>
  </si>
  <si>
    <t>منع التلوث من خلال تعديل عملية الإنتاج</t>
  </si>
  <si>
    <t>الحد من الضوضاء الصناعية وغيرها</t>
  </si>
  <si>
    <t xml:space="preserve"> Industrial and other noise</t>
  </si>
  <si>
    <t>تركيب تجهيزات ضد الضوضاء والاهتزازات</t>
  </si>
  <si>
    <t>Construction of anti noise/vibration facilities</t>
  </si>
  <si>
    <t>دراسات لحماية التربة والمياه الجوفية</t>
  </si>
  <si>
    <t>Protection of soil and groundwater</t>
  </si>
  <si>
    <t>التوعية والتدريب والإعلام والمعلومات البيئية</t>
  </si>
  <si>
    <t xml:space="preserve"> Education, training and information</t>
  </si>
  <si>
    <t>Accessories, Furnitures, Kits, Materials and Supplies  (n.e.c.)</t>
  </si>
  <si>
    <t>مقدرة محطات التبريد التصميمية (طن تبريد)</t>
  </si>
  <si>
    <t>الرياضي</t>
  </si>
  <si>
    <t>التطوير العقاري</t>
  </si>
  <si>
    <t>البحر</t>
  </si>
  <si>
    <t>شبكات الصرف الصحي</t>
  </si>
  <si>
    <t>أخرى</t>
  </si>
  <si>
    <t>Lake (Sea)</t>
  </si>
  <si>
    <t>Surface Water Network</t>
  </si>
  <si>
    <t>Foul Sewer Network</t>
  </si>
  <si>
    <t>Other</t>
  </si>
  <si>
    <t xml:space="preserve">المجموع </t>
  </si>
  <si>
    <t>تقديم</t>
  </si>
  <si>
    <t>د. صالح بن محمد النابت</t>
  </si>
  <si>
    <t>Dr. Salah Bin Mohammed AlNabit</t>
  </si>
  <si>
    <t>1-</t>
  </si>
  <si>
    <t>2-</t>
  </si>
  <si>
    <t>3-</t>
  </si>
  <si>
    <t>4-</t>
  </si>
  <si>
    <t>5-</t>
  </si>
  <si>
    <t>مصادر البيانات "السجلات الإدارية"</t>
  </si>
  <si>
    <t>Data Sources "Administrative Records"</t>
  </si>
  <si>
    <t>مصادر البيانات "مسوح"</t>
  </si>
  <si>
    <t>Data Sources "Survey"</t>
  </si>
  <si>
    <t>إعداد قاعدة بيانات عن الجوائز البيئية التي حصلت عليها الجهات حسب نوع الجائزة.</t>
  </si>
  <si>
    <t>Develop a district cooling database in Qatar.</t>
  </si>
  <si>
    <t>Demonstrate the efforts of Qatar towards district cooling and environmental protection and management.</t>
  </si>
  <si>
    <t>6-</t>
  </si>
  <si>
    <t>المقدمة</t>
  </si>
  <si>
    <t>جمعت بيانات هذه النشرة عن سنة ميلادية تبدأ اعتباراً من أول يناير وتنتهي آخر ديسمبير .</t>
  </si>
  <si>
    <t>Introduction</t>
  </si>
  <si>
    <t xml:space="preserve">Importance of District Cooling </t>
  </si>
  <si>
    <t>District cooling is an important economic activity (Green Economy) which aims to protect the environment. It reduces energy consumption required for the cooling process by about 30-40% compared to conventional air conditioning. In addition, the use of Treated Sewage Effluent (TSE) is part of the measures taken to conserve fresh water and protect the environment from the impacts of wastewater.</t>
  </si>
  <si>
    <t>1- إدارة المخلفات (النفايات) :</t>
  </si>
  <si>
    <t>1- Waste Management (Waste) :</t>
  </si>
  <si>
    <t>The activities and measures aimed at preventing the generation of waste and reducing its harmful effects on the environment.</t>
  </si>
  <si>
    <t xml:space="preserve">هي الأنشطة والتدابير الرامية إلى منع توليد النفايات والحد من آثارها الضارة على البيئة. </t>
  </si>
  <si>
    <t>2- إدارة مياه الصرف الصحي (مياه العادمة) :</t>
  </si>
  <si>
    <t>2- Wastewater Management (Wastewater) :</t>
  </si>
  <si>
    <t>يشمل أنشطة إدارة المياه المستعملة وتدابير ترمي إلى منع تلوث المياه السطحية من خلال الحد من إطلاق مياه الصرف الصحي في المياه السطحية الداخلية ومياه البحر. وهي تغطي جمع ومعالجة مياه الصرف الصحي، بما في ذلك أنشطة الرصد والتنظيم. كما يتم تضمين خزانات الصرف الصحي .</t>
  </si>
  <si>
    <t>It includes wastewater management activities and measures to prevent surface water pollution by reducing the release of wastewater into inland surface waters and seawater. It covers the collection and treatment of wastewater, including monitoring and regulatory activities. Sewage tanks are also included.</t>
  </si>
  <si>
    <t>أنشطة حماية الهواء المحيط والمناخ والتدابير التي تهدف إلى الحد من الانبعاثات في الهواء المحيط أو تركيزات ملوثات الهواء المحيطة ومراقبة انبعاثات غازات الدفيئة، والغازات التي تؤثر سلبا على طبقة الأوزون في الغلاف الجوي.</t>
  </si>
  <si>
    <t>Activities and measures to protect ambient air and climate. They are aimed at reducing emissions or concentrations of pollutants in ambient air and controlling greenhouse gas emissions that impact the ozone layer in the atmosphere.</t>
  </si>
  <si>
    <t>6- أنشطة الحد من الضوضاء والاهتزازات (باستثناء الوقاية في موقع العمل) :</t>
  </si>
  <si>
    <t>Activities and measures to control, reduce, and mitigate industrial and transport noise and vibrations. They include activities to reduce noise in neighborhoods and in places frequented by the public, schools and others.</t>
  </si>
  <si>
    <t xml:space="preserve">أنشطة تخفيف الضوضاء والاهتزازات والتدابير الرامية إلى التحكم في الضوضاء الصناعية وضجيج النقل واهتزازها والحد منها وتخفيضها. وتشمل الأنشطة التي تحد من الضوضاء في الأحياء، فضلا عن الأنشطة الرامية إلى الحد من الضوضاء في الأماكن التي يرتادها الجمهور والمدارس وغيرها. </t>
  </si>
  <si>
    <t>R &amp; D activities include creative work carried out on a regular basis in order to increase the knowledge base and use this knowledge to develop new methodologies for environmental protection.</t>
  </si>
  <si>
    <t>أنشطة البحث والتطوير أعمالاً إبداعية يجري الاضطلاع بها على أساس منتظم من أجل زيادة رصيد المعارف واستخدام هذه المعارف لوضع تطبيقات جديدة في مجال حماية البيئة .</t>
  </si>
  <si>
    <t>- Self-financing source: The ability of an institution to finance itself through its own activities. This process is done only after obtaining the outcome of the cycle. There are two important elements to be added to the outcome. They are considered an internal resource for the institution; namely depreciation and subsidies.</t>
  </si>
  <si>
    <t>6 -</t>
  </si>
  <si>
    <t>5 -</t>
  </si>
  <si>
    <t>4 -</t>
  </si>
  <si>
    <t>2 -</t>
  </si>
  <si>
    <t>1 -</t>
  </si>
  <si>
    <t>The Questionnaires :</t>
  </si>
  <si>
    <t>النطاق :</t>
  </si>
  <si>
    <t xml:space="preserve"> الجهات المستهدفة :</t>
  </si>
  <si>
    <t xml:space="preserve"> فترة الإسناد الزمني :</t>
  </si>
  <si>
    <t xml:space="preserve"> الاستمارات المستخدمة :</t>
  </si>
  <si>
    <t xml:space="preserve"> أسلوب المسح :</t>
  </si>
  <si>
    <t>10- أنشطة حماية البيئة الغير مصنفة في مكان أخر :</t>
  </si>
  <si>
    <t>9- أنشطة البحث والتطوير :</t>
  </si>
  <si>
    <t>9 - R &amp; D activities:</t>
  </si>
  <si>
    <t>3- Pollution reduction activities (protection of ambient air and climate):</t>
  </si>
  <si>
    <t>The Scope :</t>
  </si>
  <si>
    <t>[ البيانات سرية طبقاً للقانون ]</t>
  </si>
  <si>
    <t xml:space="preserve">[Data are Confidential by Law] </t>
  </si>
  <si>
    <t>التكلفة (ألف ريال قطري)</t>
  </si>
  <si>
    <t>Cost (1000 QR)</t>
  </si>
  <si>
    <t>ملاحظات</t>
  </si>
  <si>
    <t>Note</t>
  </si>
  <si>
    <t>NO.</t>
  </si>
  <si>
    <t>الرمز</t>
  </si>
  <si>
    <t>Code</t>
  </si>
  <si>
    <t>طرح و معالجات أخرى</t>
  </si>
  <si>
    <t>Other Treatment and Waste Disposal</t>
  </si>
  <si>
    <t xml:space="preserve"> Pollution abatement (Protection of ambient air, water and climate)</t>
  </si>
  <si>
    <t>دراسات لحماية الهواء المحيط والمناخ</t>
  </si>
  <si>
    <t>Protection of ambient air and climate</t>
  </si>
  <si>
    <t>دراسات لحماية المياه</t>
  </si>
  <si>
    <t>Protection of water</t>
  </si>
  <si>
    <t>دراسات النفايات</t>
  </si>
  <si>
    <t>Waste</t>
  </si>
  <si>
    <t>دراسات بحرية</t>
  </si>
  <si>
    <t>Marine Studies</t>
  </si>
  <si>
    <t>دراسات للحد من الضوضاء والاهتزازات</t>
  </si>
  <si>
    <t>Abatement of noise and vibration</t>
  </si>
  <si>
    <t>دراسات تقييم الأثر البيئي</t>
  </si>
  <si>
    <t>Environmental Impact Assessment</t>
  </si>
  <si>
    <t>أبحاث ودراسات بيئية أخرى</t>
  </si>
  <si>
    <t xml:space="preserve"> Other research on the environment</t>
  </si>
  <si>
    <t>General administration, regulation and the like (ISO 14000, 14001)</t>
  </si>
  <si>
    <t>أنشطة بيئية أخرى</t>
  </si>
  <si>
    <t>Other Activities</t>
  </si>
  <si>
    <t>المفاهيم والتعاريف</t>
  </si>
  <si>
    <t xml:space="preserve"> Survey Method :</t>
  </si>
  <si>
    <t>3- أنشطة على الحد من التلوث الحد من التلوث (حماية الهواء المحيط والمناخ):</t>
  </si>
  <si>
    <t>جدول (1)</t>
  </si>
  <si>
    <t>Table (1)</t>
  </si>
  <si>
    <t>Males</t>
  </si>
  <si>
    <t>Females</t>
  </si>
  <si>
    <t>Table (2)</t>
  </si>
  <si>
    <t>Soak Away</t>
  </si>
  <si>
    <t xml:space="preserve"> عدد ونوع الجوائز التي أحرزتها الجهات التي تزود خدمة تبريد المناطق  </t>
  </si>
  <si>
    <t>السنة</t>
  </si>
  <si>
    <t>Year</t>
  </si>
  <si>
    <t>جدول (5)</t>
  </si>
  <si>
    <t>Table (5)</t>
  </si>
  <si>
    <t>جدول (6)</t>
  </si>
  <si>
    <t>Table (6)</t>
  </si>
  <si>
    <t xml:space="preserve">Total </t>
  </si>
  <si>
    <t>الجداول</t>
  </si>
  <si>
    <t>Tables</t>
  </si>
  <si>
    <t>1</t>
  </si>
  <si>
    <t>2</t>
  </si>
  <si>
    <t>5</t>
  </si>
  <si>
    <t xml:space="preserve">تقديم </t>
  </si>
  <si>
    <t>Preface</t>
  </si>
  <si>
    <t>Graph</t>
  </si>
  <si>
    <t>أهداف النشرة</t>
  </si>
  <si>
    <t xml:space="preserve">المحتويات </t>
  </si>
  <si>
    <t>Contents</t>
  </si>
  <si>
    <t>الشكل البياني</t>
  </si>
  <si>
    <t>- تمويل من مصادر أخرى: هو تمويل من خارج المؤسسة وقد تكون ثنائية أو ثلاثية الأطراف بلجوء المؤسسة إلى الغير وتكون السيولة حجم كبير وتتحقق طريقة التمويل الخارجي مع كل المؤسسات سواء كانت صغيرة أو متوسطة أو كبيرة.</t>
  </si>
  <si>
    <t>- Financing from other sources: It is financing from outside the institution. It can be bilateral or trilateral when the institution resorts to others. Liquidity will then be in large volume. All institutions, whether small, medium or large, may resort to external financing.</t>
  </si>
  <si>
    <t>- Government and semi-government agencies involved in district cooling services.</t>
  </si>
  <si>
    <t>- Private sector stakeholders involved in district cooling services.</t>
  </si>
  <si>
    <t>10 - Environmental protection activities not elsewhere classified:</t>
  </si>
  <si>
    <t>6 - Noise and vibration reduction activities (excluding on-site protection):</t>
  </si>
  <si>
    <t>المُقدمة</t>
  </si>
  <si>
    <t>جدول (7)</t>
  </si>
  <si>
    <t>Table (7)</t>
  </si>
  <si>
    <t>7</t>
  </si>
  <si>
    <t>حفرة امتصاصية</t>
  </si>
  <si>
    <t>وطنية</t>
  </si>
  <si>
    <t>List of Tables</t>
  </si>
  <si>
    <t>Qatar Electricity &amp; Water Corporation (KAHRAMAA).</t>
  </si>
  <si>
    <t>Targeted Stakeholders :</t>
  </si>
  <si>
    <t>جميع أنشطة حماية البيئة التي تتخذ شكل أنشطة الإدارة البيئية العامة وأنشطة التدريب أو التدريس الموجهة تحديدا نحو حماية البيئة أو التي تتألف من المعلومات العامة، لا يتم تصنيفها في الأنشطة السابقة. وهي تشمل على أنشطة إنفاقها غير قابل للتجزئة، فضلا عن أنشطة غير مصنفة في أماكن أخرى.</t>
  </si>
  <si>
    <t xml:space="preserve">Concepts and Definitions </t>
  </si>
  <si>
    <t xml:space="preserve">البلديات: </t>
  </si>
  <si>
    <t>Municipalities:</t>
  </si>
  <si>
    <t xml:space="preserve">دولة قطر تقسم إدارياً الى ثمانية بلديات: الدوحة، الريان، الوكرة،أم صلال، الخور، الشمال،الظعاين والشيحانية. </t>
  </si>
  <si>
    <t>The State of Qatar is administratively divided into eight municipalities Doha, Al Rayyan, Al Wakra, Umm Salal, Al Khor, Al Shamal, Al Dhaayen and Al Shehaniya.</t>
  </si>
  <si>
    <t xml:space="preserve">حماية البيئة: </t>
  </si>
  <si>
    <t>Environmental Protection:</t>
  </si>
  <si>
    <t>الأنشطة الرامية مباشرة إلى منع التلوث الناجم عن إنتاج أو أستهلاك السلع والخدمات ومعالجتها والحد منها والقضاء عليها.</t>
  </si>
  <si>
    <t>Activities that are aimed directly at preventing, treating, reducing and eliminating pollution resulting from the production or consumption of goods and services.</t>
  </si>
  <si>
    <t>منع التلوث:</t>
  </si>
  <si>
    <t>Pollution Prevention:</t>
  </si>
  <si>
    <t>تعاريف القطاعات:</t>
  </si>
  <si>
    <t>Sector Definitions:</t>
  </si>
  <si>
    <t xml:space="preserve">قطاع الحكومي: يشمل على </t>
  </si>
  <si>
    <t>Government Sector: It includes</t>
  </si>
  <si>
    <t>- Government directorate: Government institutions are usually engaged in administrative or service activities, such as ministries and directorates (Ministry of Defense, Ministry of Interior, Ministry of Finance, public schools, public health centers, public hospitals, etc).</t>
  </si>
  <si>
    <t>- عام/ مؤسسة حكومية: وتضم المؤسسات التي تمارس نشاطاً إنتاجياً وتملك الدولة رأسمالها بالكامل مثل (قطر للبترول ، مصرف قطر المركزي .. إلخ) .</t>
  </si>
  <si>
    <t>- Public institutions: They are state-owned institutions that engage in a productive activity (e.g. Qatar Petroleum, Qatar Central Bank, etc).</t>
  </si>
  <si>
    <t>- Private sector: It includes establishments owned by a Qatari or nonQatari individual or a group of individuals, regardless of being natural or legal person/s (excluding joint-stock companies in which the state contributes).</t>
  </si>
  <si>
    <t>- Mixed sector: It includes the establishments which the state contributes in its capital with another national or foreign entity.</t>
  </si>
  <si>
    <t xml:space="preserve"> تعاريف المهن:</t>
  </si>
  <si>
    <t xml:space="preserve">Occupation Definitions: </t>
  </si>
  <si>
    <t>- Workers in environmental safety and security: Those who work in the field of security, safety and health.</t>
  </si>
  <si>
    <t>- Workers in the compensatory cooling water system: Those who work in the compensatory cooling water system of the project (district cooling plant), and are directly hired to the project or through a third party under a contract.</t>
  </si>
  <si>
    <t>- Workers in wastewater purification: Those who work in the field of wastewater purification at the company’s private plants.</t>
  </si>
  <si>
    <t>- Workers in compensatory water purification system: Those who work in the purification of treated wastewater received by the wastewater supplier for the project (plant) or the establishment which the project (plant) is considered part of, to be used as compensatory cooling water. the Workers are directly hired to the project or through a third party under a contract.</t>
  </si>
  <si>
    <t>-  Workers who maintain the equipment and devices of the water cooling system: Those who work in the maintenance of equipment and devices in the project (plant) and are specialized in the maintenance of water cooling system. They are directly hired to the project or through a third party under a contract.</t>
  </si>
  <si>
    <t xml:space="preserve"> - Workers in quality control of the compensatory and recurrent cooling water system: Workers who are specialized in water system quality control in the project (plant). They are directly hired to the project or through a third party under a contract.</t>
  </si>
  <si>
    <t>- Operators of water cooling system and cooling towers: Workers who operate the district cooling system inside the plant. They are directly hired to the project or through a third party under a contract.</t>
  </si>
  <si>
    <t>-  Operators of chilled water pipelines and customer service equipment: Those who work in chilled water pipeline network supplied by the service provider to subscribers. They are directly hired to the project or through a third party under a contract.</t>
  </si>
  <si>
    <t xml:space="preserve"> - Quality control and sustainability operators of chilled water pipelines and customer service equipment: Workers who are specialized in the quality control of chilled water supply network exiting the plant to subscribers. They are directly hired to the project or through a third party under a contract.</t>
  </si>
  <si>
    <t xml:space="preserve"> - Workers in the collection, treatment and recycling of waste: Those who collect, sort and treat waste.</t>
  </si>
  <si>
    <t>- Workers in various other departments (senior management, administrative, financial, marketing, maintenance, services, etc.): All other Workers who do not fit the above definitions.</t>
  </si>
  <si>
    <t>تعاريف الإلتزام البيئي :</t>
  </si>
  <si>
    <t>Environmental Commitment Definitions:</t>
  </si>
  <si>
    <t>Environmental commitment entails activities related to community awareness on and participation in the subject of district cooling by various fields.</t>
  </si>
  <si>
    <t>- الورش والمؤتمرات التي نظمتها المؤسسة: هي كافة الورش التي تقدمها المؤسسة خلال العام.</t>
  </si>
  <si>
    <t>- Workshops and conferences organized by the institution: All workshops conducted by the institution during the year.</t>
  </si>
  <si>
    <t xml:space="preserve"> - Awareness campaigns on district cooling for the local community: Various types of awareness campaigns targeting civil society and institutions on district cooling within the State of Qatar.</t>
  </si>
  <si>
    <t>- Awareness campaigns on district cooling for the GCC and the world: Various types of awareness campaigns targeting civil society and institutions on district cooling for the GCC and countries of the world.</t>
  </si>
  <si>
    <t xml:space="preserve"> - الورش التدريبية المتخصصة حسب نشاط المؤسسة التي تعقدها الوزارة أو المؤسسة لفئة معينة .</t>
  </si>
  <si>
    <t>- Specialized training workshops by type of activity of the institution held by the ministry or institution for a specific category.</t>
  </si>
  <si>
    <t xml:space="preserve"> - Environmental awareness programs on district cooling: Such as world day celebrations (Earth Hour, Qatar Environment Day, World Environment Day, etc.).</t>
  </si>
  <si>
    <t>- Environmental competitions on district cooling: such as school and public competitions.</t>
  </si>
  <si>
    <t>- Contributions to international conferences specialized in district cooling: The institution’s representation and participation in international conferences on district cooling.</t>
  </si>
  <si>
    <t>- Environmental research and studies on district cooling: Reports, studies and research carried out by the institution during the year on district cooling.</t>
  </si>
  <si>
    <t>- Participations in environmental events on district cooling (local and external).</t>
  </si>
  <si>
    <t>- Environmental awards awarded to other parties on district cooling.</t>
  </si>
  <si>
    <t>تعاريف الانفاق :</t>
  </si>
  <si>
    <t>Expenditure Definitions:</t>
  </si>
  <si>
    <t>- الإنفاق الاستثماري البيئي: (النفقات على الأرض وإضافات السلع المعمرة الجديدة إلى رصيد الأصول الثابتة من أجل إنفاق حماية البيئة، على سبيل المثال، النفقات المتعلقة بتصميم المشروع وتشييد منشآت نهاية الأنابيب التي هي محطات معالجة ومواقع للتخلص، وما إلى ذلك)، وتشمل النفقات الاستثمارية مصروفات المباني والمرافق وشراء الآلات والمعدات .</t>
  </si>
  <si>
    <t>- IInvestment environmental expenditure: Expenditure on land and additions of new durable goods to the balance of fixed assets for environmental protection expenditure, such as expenditure related to project design and construction of end-of-pipe plants, (treatment plants, disposal sites, etc.). Investment expenditure includes building and facility expenditures and purchase of machinery and equipment.</t>
  </si>
  <si>
    <t>- المخصصات المالية الإجمالية: هي التي تشمل على جميع التكاليف بما فيها تذاكر السفر وبدل السكن وتكاليف السكن والعمل الإضافي والمكافئات .</t>
  </si>
  <si>
    <t>- Total financial allocations: They include all costs, including travel tickets, housing allowance, accommodation costs, overtime and remuneration.</t>
  </si>
  <si>
    <t>- الإنفاق الجاري: يشمل النفقات التشغيلية، والصيانة ( مدتها أقل من عام)، والرواتب والأجور (تشمل التذاكر وبدل السكن والعمل الإضافي ..الخ).</t>
  </si>
  <si>
    <t>- Current expenditure: It includes operating expenses, maintenance (of less than one year), salaries and wages (including tickets, housing allowance, overtime, etc.).</t>
  </si>
  <si>
    <t>- الإنفاق الرأسمالي: يشمل الإنفاق على المشاريع الجديدة وتكوين رأس المال والصيانة التي مدتها أكثر من عام.</t>
  </si>
  <si>
    <t>- Capital expenditure: It includes expenditure on new projects, capital formation and maintenance of more than one year.</t>
  </si>
  <si>
    <t>All environmental protection activities in the form of general administration activities, training or education activities directed specifically towards environmental protection, or consisting of public information and are not classified in previous activities. They include activities leading to indivisible expenditure, as well as activities not elsewhere classified.</t>
  </si>
  <si>
    <t>- مصدر تمويل ذاتي: إمكانية المؤسسة لتمويل نفسها بنفسها من خلال نشاطها, و هذه العملية لا تتم إلا بعد الحصول على نتيجة الدورة ,هذه النتيجة يضاف إليها عنصرين هامين يعتبران موردا داخليا للمؤسسة وهما الإهتلاكات والمؤونات .</t>
  </si>
  <si>
    <t>قائمة الأشكال البيانية</t>
  </si>
  <si>
    <t xml:space="preserve"> - العاملون في الأمن والسلامة البيئية: يقصد به العاملين في مجال الأمن والسلامة والصحة .</t>
  </si>
  <si>
    <t xml:space="preserve"> - العاملون في منظومة مياه التبريد التعويضية: يقصد به العاملين في منظومة المياه التعويضية المستخدمة في التبريد للمشروع (محطة تبريد المناطق)، المعينين على ملاك المشروع أو من طرف آخر بموجب التعاقد.</t>
  </si>
  <si>
    <t xml:space="preserve"> - العاملون في تنقية المياه العادمة: يقصد به العاملين في مجال تنقية المياه العادمة في محطات خاصة تتبع الشركة.</t>
  </si>
  <si>
    <t>- العاملون في منظومة تنقية المياه المعالجة التعويضية: هم العاملين في منظومة الشطف (منظومة التنقية) للمياه المعالجة المستلمة من قبل مزود المياه المعالجة في المشروع (المحطة) أو المنشاْة التي يعتبر المشروع (المحطة) جزاء منها لأستخدامها  كمياه التبريد التعويضية، المعينين على ملاك المشروع أو من طرف آخر بموجب التعاقد.</t>
  </si>
  <si>
    <t>- العاملون بإدامة المعدات والأجهزة لمنظومة التبريد بالمياه: هم العاملين بإدامة المعدات والأجهزة في المشروع (المحطة) و المتخصصين بإدامة منظومة التبريد  المعينين على ملاك المشروع أو من طرف آخر بموجب التعاقد.</t>
  </si>
  <si>
    <t>- العاملون في مراقبة الجودة لمنظومة مياه التبريد التعويضية والراجعة: العاملين بالسيطرة على الجودة ومنهم المتخصصين بالسيطرة النوعية لمنظومة المياه بالمشروع (المحطة) من المعينين على ملاك المشروع أو من طرف آخر  بموجب التعاقد.</t>
  </si>
  <si>
    <t>- العاملون بتشغيل تمديدات المياه المثلجة ومعدات خدمات المشتركين: هم العاملين بشبكة تمديدات المياه المثلجة المزودة من قبل المزود للخدمة والواصلة الى المشتركين، المعينين على ملاك المشروع أو من طرف آخر بموجب التعاقد.</t>
  </si>
  <si>
    <t>- العاملون بإدامة ومراقبة الجودة بتشغيل تمديدات المياه المثلجة ومعدات خدمات المشتركين: العاملين بالسيطرة على الجودة والنوعية المتخصصين بالسيطرة النوعية لشبكة تزويد المياه المثلجة للجزء الخارج من المحطة والى المشتركين، من المعينين على ملاك المشروع أو من طرف آخر بموجب التعاقد.</t>
  </si>
  <si>
    <t>- العاملون في جمع ومعالجة وتدوير النفايات: يقصد به العاملين الذين يقومون بجمع وفرز النفايات ومعالجتها حتى يتم التخلص منها .</t>
  </si>
  <si>
    <t>-العاملون في مختلف الإدارات الأخرى المختلفة (إدارة عليا  إدارية،  مالية، تسويقية، صيانة، خدمات... ألخ) : كافة العاملين في المؤسسة الذين لاينطبق عليهم التعاريف أعلاه .</t>
  </si>
  <si>
    <t>The data of this bulletin were collected for one year starts on first of January and ends on end of December.</t>
  </si>
  <si>
    <t>3 -</t>
  </si>
  <si>
    <t xml:space="preserve"> Time Reference :</t>
  </si>
  <si>
    <t>List of Figures</t>
  </si>
  <si>
    <t>جدول (3)</t>
  </si>
  <si>
    <t>Table (3)</t>
  </si>
  <si>
    <t>جدول (4)</t>
  </si>
  <si>
    <t>Table (4)</t>
  </si>
  <si>
    <t>Reduction of generated emissions vis-à-vis conventional cooling method (thousand tons of carbon dioxide-equivalent)</t>
  </si>
  <si>
    <t>4</t>
  </si>
  <si>
    <t xml:space="preserve">Bulletin Objectives </t>
  </si>
  <si>
    <t>- استمارة نظام تبريد المناطق في قطر</t>
  </si>
  <si>
    <t>الملاحق:</t>
  </si>
  <si>
    <t>أولاً: خصائص محطات تبريد المناطق</t>
  </si>
  <si>
    <t>قائمة الجداول</t>
  </si>
  <si>
    <t>3</t>
  </si>
  <si>
    <t>6</t>
  </si>
  <si>
    <t>9</t>
  </si>
  <si>
    <t>10</t>
  </si>
  <si>
    <t>البحر Lake (Sea)</t>
  </si>
  <si>
    <t>شبكات تصريف وتصريف مياه الامطار Surface Water Network</t>
  </si>
  <si>
    <t>حفرة امتصاصية Soak Away</t>
  </si>
  <si>
    <t>شبكات الصرف الصحي Foul Sewer Network</t>
  </si>
  <si>
    <t>الري Irrigation</t>
  </si>
  <si>
    <t>أخرى Other</t>
  </si>
  <si>
    <t>مياه عذبة  Fresh Water</t>
  </si>
  <si>
    <t>مياه صرف معالجة TSE</t>
  </si>
  <si>
    <t>مياه بحر  Seawater</t>
  </si>
  <si>
    <t>الفنادق</t>
  </si>
  <si>
    <t>الثقافي</t>
  </si>
  <si>
    <t>التجاري</t>
  </si>
  <si>
    <t>النقل</t>
  </si>
  <si>
    <t xml:space="preserve">النشاط الاقتصادي  </t>
  </si>
  <si>
    <t xml:space="preserve">النشاط الاقتصادي </t>
  </si>
  <si>
    <t>Economic Activity</t>
  </si>
  <si>
    <t xml:space="preserve">عدد المحطات </t>
  </si>
  <si>
    <t>البلدية</t>
  </si>
  <si>
    <t>الدوحة</t>
  </si>
  <si>
    <t>الريان</t>
  </si>
  <si>
    <t>الوكرة</t>
  </si>
  <si>
    <t>مشاريع التبريد تحت الانشاء</t>
  </si>
  <si>
    <t>مشاريع التبريد تحت التصميم</t>
  </si>
  <si>
    <t>اخرى</t>
  </si>
  <si>
    <t>Table (9)</t>
  </si>
  <si>
    <t>Table (11)</t>
  </si>
  <si>
    <t>Table (12)</t>
  </si>
  <si>
    <t>Table (13)</t>
  </si>
  <si>
    <t>Table (14)</t>
  </si>
  <si>
    <t>Table (15)</t>
  </si>
  <si>
    <t>جدول (15)</t>
  </si>
  <si>
    <t>جدول (14)</t>
  </si>
  <si>
    <t>جدول (13)</t>
  </si>
  <si>
    <t>جدول (12)</t>
  </si>
  <si>
    <t>جدول (11)</t>
  </si>
  <si>
    <t>جدول (9)</t>
  </si>
  <si>
    <t>Plant Utilisation (%)</t>
  </si>
  <si>
    <t xml:space="preserve">Installed Cooling Capacity (TR) </t>
  </si>
  <si>
    <t>Doha</t>
  </si>
  <si>
    <t>Al Rayyan</t>
  </si>
  <si>
    <t>Al Wakra</t>
  </si>
  <si>
    <t>Municipality</t>
  </si>
  <si>
    <t>نوع التوفير</t>
  </si>
  <si>
    <t>كمية التوفير من الانبعاثات الناتجة  مقارنة مع التبريد التقليدي (ألف طن مكافئ ثاني أكسيد الكربون)</t>
  </si>
  <si>
    <t>شبكات تصريف وتصريف مياه الأمطار</t>
  </si>
  <si>
    <t xml:space="preserve"> محطات تبريد المناطق التشغيلية حسب النشاط الاقتصادي وأسلوب التخلص من مياه التبريد المرفوضة والكمية (م3)</t>
  </si>
  <si>
    <t xml:space="preserve"> المفاهيم والتعاريف</t>
  </si>
  <si>
    <t xml:space="preserve"> Concepts and Definitions</t>
  </si>
  <si>
    <t>No. of plants</t>
  </si>
  <si>
    <t>Commercial</t>
  </si>
  <si>
    <t>Hotels</t>
  </si>
  <si>
    <t>Transport</t>
  </si>
  <si>
    <t>Cultural</t>
  </si>
  <si>
    <t>Sport</t>
  </si>
  <si>
    <t>Real estate development</t>
  </si>
  <si>
    <t>District Cooling Projects by Project Status and Economic Activity</t>
  </si>
  <si>
    <t>Type of saving</t>
  </si>
  <si>
    <t>Quantity of Compensatory Cooling Water Used by Source (m3)</t>
  </si>
  <si>
    <t>Real Estate Development</t>
  </si>
  <si>
    <t>First: District Cooling Plants</t>
  </si>
  <si>
    <t>1.1-  District Cooling Plants by Economic Activity, Designed Capacity and Installed Capacity</t>
  </si>
  <si>
    <t>1.1- محطات تبريد المناطق حسب النشاط الاقتصادي والمقدرة التصميمية والتركيبية</t>
  </si>
  <si>
    <t>1.2- محطات تبريد المناطق حسب الطاقة المستخدمة وكمية التوفير في الانبعاثات الناتجة وكمية التوفير في المياه العذبة المستخدمة في التبريد</t>
  </si>
  <si>
    <t>1.2-  District Cooling Plants by Energy Used, Reduction of Generated Emissions and Savings in Freshwater Used in Cooling</t>
  </si>
  <si>
    <t xml:space="preserve">1.3- محطات تبريد المناطق حسب النشاط الاقتصادي ومصادر وكمية المياه المستخدمة  وأسلوب التخلص من مياه التبريد المرفوضة </t>
  </si>
  <si>
    <t>1.3- District Cooling Plants by Economic Activity, Sources and Quantity of Water Used and Method of Rejected Cooling Water Discharge</t>
  </si>
  <si>
    <t>8</t>
  </si>
  <si>
    <t>11</t>
  </si>
  <si>
    <t>12</t>
  </si>
  <si>
    <t>13</t>
  </si>
  <si>
    <t>14</t>
  </si>
  <si>
    <t>15</t>
  </si>
  <si>
    <t>16</t>
  </si>
  <si>
    <t>Appendixes:</t>
  </si>
  <si>
    <t>التعليم</t>
  </si>
  <si>
    <t>الصحة</t>
  </si>
  <si>
    <t>الصناعي</t>
  </si>
  <si>
    <t>عدد المشاريع</t>
  </si>
  <si>
    <t>Education</t>
  </si>
  <si>
    <t>Health</t>
  </si>
  <si>
    <t>Industrial</t>
  </si>
  <si>
    <t>الظعاين</t>
  </si>
  <si>
    <t xml:space="preserve">عدد مشاريع تبريد المناطق حسب حالة المشروع والنشاط الاقتصادي </t>
  </si>
  <si>
    <t xml:space="preserve"> كمية الطاقة المستخدمة </t>
  </si>
  <si>
    <t>مقدرة محطات التبريد التصميمية لمشاريع تبريد المناطق حسب حالة المشروع والنشاط الاقتصادي  (طن تبريد)</t>
  </si>
  <si>
    <t>ثانيا: محطات تبرد المناطق باستخدام الخرائط الجغرافية</t>
  </si>
  <si>
    <t>رابعاً: إنفاق الجهات المزودة لخدمة تبريد المناطق على إدارة حماية البيئة</t>
  </si>
  <si>
    <t xml:space="preserve">خامساً: الجوائز البيئية للجهات المزودة لخدمة تبريد المناطق </t>
  </si>
  <si>
    <t xml:space="preserve">سادساً: الالتزام البيئي للجهات المزودة لخدمة تبريد المناطق </t>
  </si>
  <si>
    <t>مشاريع تحت الانشاء</t>
  </si>
  <si>
    <t>الخور</t>
  </si>
  <si>
    <t xml:space="preserve">  Al Dayyan</t>
  </si>
  <si>
    <t>Al Dayyan</t>
  </si>
  <si>
    <t>AL-Khor</t>
  </si>
  <si>
    <t xml:space="preserve">عدد مشاريع تبريد المناطق حسب حالة المشروع والبلدية والنشاط الاقتصادي </t>
  </si>
  <si>
    <t>حالة المشاريع</t>
  </si>
  <si>
    <t>Project status</t>
  </si>
  <si>
    <t>مشاريع التشغيلية</t>
  </si>
  <si>
    <t>Operation Project</t>
  </si>
  <si>
    <t>الدوحة Doha</t>
  </si>
  <si>
    <t>الريان Al Rayyan</t>
  </si>
  <si>
    <t>الوكرة Al Wakra</t>
  </si>
  <si>
    <t>الظعاين Al Dayyan</t>
  </si>
  <si>
    <t>الخور AL-Khor</t>
  </si>
  <si>
    <t>مقدرة محطات التبريد التصميمية لمشاريع تبريد المناطق حسب حالة المشروع والبلدية والنشاط الاقتصادي  (طن تبريد)</t>
  </si>
  <si>
    <t>حالة المشروع</t>
  </si>
  <si>
    <t>خصائص محطات التشغيلية لتبريد المناطق حسب البلدية والنشاط الاقتصادي</t>
  </si>
  <si>
    <t>Characteristics of Operational District Cooling Plants by Municipality and Economic Activity</t>
  </si>
  <si>
    <t>مصدر مياه التبريد التعويضية</t>
  </si>
  <si>
    <t>Source of Compensatory Cooling Water</t>
  </si>
  <si>
    <t>مياه صرف صحي معالج TSE</t>
  </si>
  <si>
    <t>مياه البحر  Seawater</t>
  </si>
  <si>
    <t xml:space="preserve">أسلوب التخلص من مياه محطات التبريد المرفوضة </t>
  </si>
  <si>
    <t xml:space="preserve">Cooling Plant Discharge Method </t>
  </si>
  <si>
    <t>شبكات تصريف وتصريف مياه الأمطار Surface Water Network</t>
  </si>
  <si>
    <t>اخرى Other</t>
  </si>
  <si>
    <t>Savings in Operational District Cooling Plants by Municipality, Economic Activity and Saving Type</t>
  </si>
  <si>
    <t>رئيس جهاز التخطيط والإحصاء</t>
  </si>
  <si>
    <t>President,Planning and Statistics Authority</t>
  </si>
  <si>
    <t>The PSA welcomes the suggestions and suggestions of the leadership to improve the content of this publication.</t>
  </si>
  <si>
    <t>ويرحب الجهاز  بالملاحظات والاقتراحات التي من شأنها تحسين مضمون هذه النشرة.</t>
  </si>
  <si>
    <t>Second : District Cooling Plants useing GIS </t>
  </si>
  <si>
    <t>Bulletin Objectives</t>
  </si>
  <si>
    <t>محطات تبريد المناطق</t>
  </si>
  <si>
    <t>No. of projects</t>
  </si>
  <si>
    <t>الصناعي
Industrial</t>
  </si>
  <si>
    <t>التجاري
Commercial</t>
  </si>
  <si>
    <t>الفنادق
Hotels</t>
  </si>
  <si>
    <t>التعليم
Education</t>
  </si>
  <si>
    <t>النقل
Transport</t>
  </si>
  <si>
    <t>الصحة
Health</t>
  </si>
  <si>
    <t>الثقافي
Cultural</t>
  </si>
  <si>
    <t>الرياضي
Sport</t>
  </si>
  <si>
    <t>التطوير العقاري
Real estate development</t>
  </si>
  <si>
    <t>اخرى
Other</t>
  </si>
  <si>
    <t>تحت الانشاء
Under Construction</t>
  </si>
  <si>
    <t>تحت التصميم
Under Design</t>
  </si>
  <si>
    <t>Third : Employees In District Cooling  And Environment Protection Activities</t>
  </si>
  <si>
    <t>Operational District Cooling Plants by Economic Activity, Source of Compensatory 
Cooling Water and Quantity Used (m3)</t>
  </si>
  <si>
    <t>كمية التوفير في محطات التشغيلية لتبريد المناطق حسب البلدية والنشاط الاقتصادي ونوع التوفير</t>
  </si>
  <si>
    <t>الدوحة
Doha</t>
  </si>
  <si>
    <t>الريان
Al Rayyan</t>
  </si>
  <si>
    <t>الوكرة
Al Wakra</t>
  </si>
  <si>
    <t>الظعاين
Al Dayyan</t>
  </si>
  <si>
    <t xml:space="preserve">Number and Type of Environmental Rewards Attained
by District Cooling Service Providers   </t>
  </si>
  <si>
    <t>Table (10)</t>
  </si>
  <si>
    <t>جدول (10)</t>
  </si>
  <si>
    <t>Table (8)</t>
  </si>
  <si>
    <t>جدول (8)</t>
  </si>
  <si>
    <t>خامساً</t>
  </si>
  <si>
    <t xml:space="preserve">District Cooling Services Providers Expenditures On Environmental 
Protection Activities And Management </t>
  </si>
  <si>
    <t>Fourth</t>
  </si>
  <si>
    <t>رابعاً</t>
  </si>
  <si>
    <t xml:space="preserve">Environmental Rewards Attained
By District Cooling Service Providers </t>
  </si>
  <si>
    <t>Fifth</t>
  </si>
  <si>
    <t>سادساً</t>
  </si>
  <si>
    <t xml:space="preserve">Environmental Commitments In District Cooling Service Providers
</t>
  </si>
  <si>
    <t>Sixth</t>
  </si>
  <si>
    <t>ثالثاً</t>
  </si>
  <si>
    <t>Third</t>
  </si>
  <si>
    <t>أولاً</t>
  </si>
  <si>
    <t>District Cooling Plants</t>
  </si>
  <si>
    <t>First</t>
  </si>
  <si>
    <t>ثانياً</t>
  </si>
  <si>
    <t>Second</t>
  </si>
  <si>
    <t xml:space="preserve">Appendixes
</t>
  </si>
  <si>
    <t>الملاحق</t>
  </si>
  <si>
    <t>الاستمارة</t>
  </si>
  <si>
    <t xml:space="preserve">Questionnaire
</t>
  </si>
  <si>
    <t xml:space="preserve">Concepts and Definitions
</t>
  </si>
  <si>
    <t>Page No.</t>
  </si>
  <si>
    <t>رقم الصفحة</t>
  </si>
  <si>
    <t>Table No.</t>
  </si>
  <si>
    <t>رقم الجدول</t>
  </si>
  <si>
    <t>رقم الشكل</t>
  </si>
  <si>
    <t>Graph No.</t>
  </si>
  <si>
    <t>1.1- محطات تبريد المناطق حسب النشاط الاقتصادي 
والمقدرة التصميمية والتركيبية</t>
  </si>
  <si>
    <t>1.1-  District Cooling Plants by Economic 
Activity, Designed Capacity and Installed Capacity</t>
  </si>
  <si>
    <t xml:space="preserve">1.3- محطات تبريد المناطق حسب النشاط الاقتصادي 
ومصادر وكمية المياه المستخدمة  
وأسلوب التخلص من مياه التبريد المرفوضة </t>
  </si>
  <si>
    <t>1.3- District Cooling Plants by Economic Activity, Sources and Quantity of Water Used and 
Method of Rejected Cooling Water Discharge</t>
  </si>
  <si>
    <t xml:space="preserve">
</t>
  </si>
  <si>
    <t xml:space="preserve">DISTRICT COOLING 
</t>
  </si>
  <si>
    <t xml:space="preserve">SYSTEM STATISTICS
</t>
  </si>
  <si>
    <t>17</t>
  </si>
  <si>
    <t>18</t>
  </si>
  <si>
    <t>Sixth: Environmental Commitments In District Cooling Service Providers</t>
  </si>
  <si>
    <t>Fifth: Environmental Rewards Attained By District Cooling Service Providers</t>
  </si>
  <si>
    <t>Fourth: District Cooling Services Providers Expenditures On Environmental  Protection Activities And Management</t>
  </si>
  <si>
    <t>جدول (2)</t>
  </si>
  <si>
    <t>Cooling projects operational phase</t>
  </si>
  <si>
    <t xml:space="preserve">مشاريع التبريد للمرحلة التشغيلية </t>
  </si>
  <si>
    <t xml:space="preserve">Cooling projects Under Construction </t>
  </si>
  <si>
    <t>Cooling projects Under Design</t>
  </si>
  <si>
    <t>The capacity of the design cooling plants (cooling tons)</t>
  </si>
  <si>
    <t xml:space="preserve">مشاريع التبريد المرحلة التشغيلية </t>
  </si>
  <si>
    <t>الخريطة</t>
  </si>
  <si>
    <t>Map</t>
  </si>
  <si>
    <t xml:space="preserve"> Map No. (1) خريطة رقم </t>
  </si>
  <si>
    <t xml:space="preserve"> Map No. (2) خريطة رقم </t>
  </si>
  <si>
    <t xml:space="preserve"> Map No. (3) خريطة رقم </t>
  </si>
  <si>
    <t xml:space="preserve"> Map No. (4) خريطة رقم </t>
  </si>
  <si>
    <t xml:space="preserve"> Map No. (5) خريطة رقم </t>
  </si>
  <si>
    <t>قائمة الخرائط</t>
  </si>
  <si>
    <t>List of Maps</t>
  </si>
  <si>
    <t>رقم الخريطة</t>
  </si>
  <si>
    <t>Map No.</t>
  </si>
  <si>
    <t>Fresh water saving vis-à-vis using of treated wastewater in cooling (thousand m3)</t>
  </si>
  <si>
    <t>Fresh water saving vis-à-vis using of treated wastewater in cooling (Thousand m3)</t>
  </si>
  <si>
    <t>Classification of Environmental Protection Activities (CEPA) Definitions:</t>
  </si>
  <si>
    <t>تعاريف أنشطة حماية البيئة (CEPA) :</t>
  </si>
  <si>
    <t>مجموع (مشاريع التبريد) (1+3+4)</t>
  </si>
  <si>
    <t>Total (Cooling projects) (1+3+4)</t>
  </si>
  <si>
    <t>District Cooling Plants 
using GIS </t>
  </si>
  <si>
    <t>District cooling entails the production and circulation of chilled water to cool buildings and facilities through a network of insulated underground pipelines. This can be implemented by the district cooling service provider or by the facility for its own use.</t>
  </si>
  <si>
    <t xml:space="preserve">تبريد المناطق </t>
  </si>
  <si>
    <t xml:space="preserve">District Cooling </t>
  </si>
  <si>
    <t>Differences between Conventional Cooling and District Cooling</t>
  </si>
  <si>
    <t>One of the methods, practices, technologies, processes or equipment designed to prevent or reduce source pollution, thereby reducing the  impacts on environment   that associated with the release of contaminants and/or contaminated activities. Pollution prevention can be an integral part of the production process. It may include various types of activities (e.g. modification of equipment or technology; selection of new improved technology; redesigning products; replacement of raw materials with clean and/or renewable ones and environmental management  in general).</t>
  </si>
  <si>
    <t>Number of Districts Cooling Projects by Project status, Municipality and Economic Activity</t>
  </si>
  <si>
    <t>المشاريع التشغيلية Operational Project</t>
  </si>
  <si>
    <t>مشاريع تحت التصميم Under Design Projects</t>
  </si>
  <si>
    <t>مشاريع تحت الانشاء Under Construction Projects</t>
  </si>
  <si>
    <t xml:space="preserve">Operational District Cooling Plants by Municipality, Economic Activity, and  Quantity (m3) and Disposal Method 
of Rejected Cooling Water Discharge </t>
  </si>
  <si>
    <t xml:space="preserve"> محطات تبريد المناطق التشغيلية حسب البلدية والنشاط الاقتصادي والكمية (م3) وأسلوب التخلص من مياه التبريد المرفوضة </t>
  </si>
  <si>
    <t>3.1- العمالة في نشاط التبريد المركزي وحماية البيئة 
حسب الجنس وتعويضاتهم المالية</t>
  </si>
  <si>
    <t>3.1- Labor Force in Central Cooling 
and Environment Protection Activities by Sex and Financial compensations</t>
  </si>
  <si>
    <t>Operational District Cooling Plants by Municipality, Economic Activity and Source of Makeup 
Cooling Water and Quantity Used (m3)</t>
  </si>
  <si>
    <t>مقدرة محطات التبريد التأسيسية - المركبة (طن تبريد) (A)</t>
  </si>
  <si>
    <t>نسبة إستغلال المحطة (B/A)</t>
  </si>
  <si>
    <t xml:space="preserve">Peak Cooling load (TR)  (B)  </t>
  </si>
  <si>
    <t>Installed Cooling Capacity (TR) (A)</t>
  </si>
  <si>
    <t>Plant Utilisation (%) (B/A)</t>
  </si>
  <si>
    <t>المشاريع التشغيلية Operational Projects</t>
  </si>
  <si>
    <t>إحصاءات نظام تبريد المناطق</t>
  </si>
  <si>
    <t xml:space="preserve">أهمية نظام تبريد المناطق </t>
  </si>
  <si>
    <t xml:space="preserve"> تغطي هذه النشرة السنوية أنشطة نظام تبريد المناطق للمؤسسات والشركات التي تعتمد على نظام تبريد المناطق أو المزودة لهذه الخدمة.</t>
  </si>
  <si>
    <t>This annual bulletin covers the District Cooling System activities of the institutions and companies that rely on or supply District Cooling service System .</t>
  </si>
  <si>
    <t xml:space="preserve">- المنشآت الحكومية وشبة الحكومية المزودة بنطام بريد المناطق       </t>
  </si>
  <si>
    <t>الاستمارة السنوية لإحصاءات نظام تبريد المناطق لجميع المنشآت المستخدمة لهذه الخدمة أو التي تزود بهذه الخدمة.</t>
  </si>
  <si>
    <t>Annual Questionnaire of District Cooling System Statistics for all establishments that using or suppling district cool service .</t>
  </si>
  <si>
    <t>تم إعداد إطار متكامل بالمنشآت المستخدمة أو المزودة لنظام تبريد المناطق مستنداً على بيانات المؤسسة القطرية للكهرباء والماء .</t>
  </si>
  <si>
    <t>An integrated framework has been developed for the establishments using or supplying the District Cooling System based on the data of Qatar Electricity and Water Corporation.</t>
  </si>
  <si>
    <t xml:space="preserve"> إعداد قاعدة بيانات عن تبريد المناطق في قطر.</t>
  </si>
  <si>
    <t>   إعداد قاعدة بيانات عن قيمة المصروفات على حماية البيئة لدى أنشطة تبريد المناطق وحسب مصدر التمويل.</t>
  </si>
  <si>
    <t>إعداد قاعدة بيانات عن الالتزام البيئي لدى الجهات التي تستخدم أو تزود خدمة تبريد المناطق.</t>
  </si>
  <si>
    <t>Develop a database on environmental commitment in district cooling activities.</t>
  </si>
  <si>
    <t>Develop a database on the value of district cooling expenditures on Environment protection and management by source of funding.</t>
  </si>
  <si>
    <t>Develop a database on the environmental awards obtained  in district cooling activities by type of award.</t>
  </si>
  <si>
    <t>ثالثاً: العمالة في أنشطة تبريد المناطق</t>
  </si>
  <si>
    <t xml:space="preserve">سادساً: الالتزام البيئي لدى الجهات المزودة لخدمة تبريد المناطق </t>
  </si>
  <si>
    <t>Distict Cooling Service Provider</t>
  </si>
  <si>
    <t>Al Sheehania</t>
  </si>
  <si>
    <t>Grand Total</t>
  </si>
  <si>
    <t xml:space="preserve">  (A) كمية الطاقة المستخدمة (ميجاواط/الساعة)-   الطاقة الكهربائية  </t>
  </si>
  <si>
    <t>عدد الاتفاقيات للتعاون الموقعة مع المؤسسات المحلية والدولية في مجال حماية البيئة - تبريد المناطق</t>
  </si>
  <si>
    <t>Number of bilateral and multilateral agreements with National &amp;  InterNational institutes</t>
  </si>
  <si>
    <t>عدد المسابقات البيئية المنعقدة حول البيئة / تبريد المناطق</t>
  </si>
  <si>
    <t>Number of environmental competitions in Environment/District Cooling</t>
  </si>
  <si>
    <t>عدد المشاركات في الفعاليات والمؤتمرات المحلية والدولية المتخصصة بالبيئة/تبريد المناطق</t>
  </si>
  <si>
    <t>Number of participations in Environmental/District Cooling (local and external environmental coferences &amp; events)</t>
  </si>
  <si>
    <t xml:space="preserve">عدد الورش التدريبية والمتخصصة بالبيئة / تبريد المناطق حسب نشاط المؤسسة التي تعقدها الوزارة أو المؤسسة لفئة معينة </t>
  </si>
  <si>
    <t>عدد الورش والمؤتمرات ذات العلاقة بالبيئة/تبريد المناطق والتي نظمتها المؤسسة</t>
  </si>
  <si>
    <t>Number Environmental/District Cooling Coferences &amp; Events Organized by the Institution</t>
  </si>
  <si>
    <t xml:space="preserve">عدد برامج المناصرة للبيئة </t>
  </si>
  <si>
    <t>Number Of Pro-Environmental Programmes</t>
  </si>
  <si>
    <t xml:space="preserve">عدد حملات التنمية البيئية للمجتمع المحلي/ تبريد المناطق </t>
  </si>
  <si>
    <t xml:space="preserve">Number of Environmental / District Cooling Campaigns for Local-Civil Society </t>
  </si>
  <si>
    <t xml:space="preserve">عدد حملات التوعية البيئية / تبريد المناطق </t>
  </si>
  <si>
    <t>Number of Environmental Awareness Campaigns  Environmental/District Cooling</t>
  </si>
  <si>
    <t>تزويد خدمة تبريد المناطق</t>
  </si>
  <si>
    <t>العاملين في تشغيل محطات تبريد المناطق (منظومة التبريد بالمياه، أبراج التبريد، ...ألخ)</t>
  </si>
  <si>
    <t>العاملين في صيانة محطات تبريد المناطق (منظومة التبريد بالمياه، أبراج التبريد، ...ألخ)</t>
  </si>
  <si>
    <t>Employee in maintenance of the water cooling system &amp; cooling Tower</t>
  </si>
  <si>
    <t>Maintenance and Operation Contracts (cost and number of visitors stuff annually)</t>
  </si>
  <si>
    <t>Maintenance and Operation Contracts (Approximately cost and number of visitors stuff annually)</t>
  </si>
  <si>
    <t>العاملين في مختلف الإدارات الأخرى المختلفة ذات العلاقة بمحطات التبريد (إدارة عليا، إدارية، مالية، تسويقية، صيانة، خدمات... ألخ)*</t>
  </si>
  <si>
    <t>العاملين في مختلف الإدارات الأخرى المختلفة ذات العلاقة بمحطات التبريد (إدارية، مالية، تسويقية، ... ألخ)*</t>
  </si>
  <si>
    <t>Employees in various other departments (administrative, financial, marketing, ... etc)*</t>
  </si>
  <si>
    <t>عقود صيانة أو تشغيل مع شركة أخرى (تكلفة وعدد الكادر بالتقريب الذي يزور المؤسسة سنوياً)</t>
  </si>
  <si>
    <t>المجموع الكلي</t>
  </si>
  <si>
    <t xml:space="preserve">مقدرة محطات التبريد التأسيسية - المركبة (طن تبريد)
Installed Cooling Capacity (TR) </t>
  </si>
  <si>
    <t xml:space="preserve">حمل التبريد الأقصى (طن تبريد) 
Peak Cooling load (TR)    </t>
  </si>
  <si>
    <t>الشحانية
Al Sheehania</t>
  </si>
  <si>
    <t>الظعاين 
Al Dayyan</t>
  </si>
  <si>
    <t xml:space="preserve"> ( B)  كمية توفير الطاقة الكهربائية  مقارنة مع التبريد التقليدي (ميجاواط واط ساعة)</t>
  </si>
  <si>
    <t>District cooling service supply</t>
  </si>
  <si>
    <t xml:space="preserve"> (B) كمية توفير الطاقة الكهربائية مقارنة مع التبريد التقليدي (ميجا واط ساعة)</t>
  </si>
  <si>
    <t>Al sheehaniya</t>
  </si>
  <si>
    <t xml:space="preserve"> مقدرة محطات التبريد التأسيسية - المركبة (طن تبريد)</t>
  </si>
  <si>
    <t xml:space="preserve"> حمل التبريد الأقصى (طن تبريد) </t>
  </si>
  <si>
    <t xml:space="preserve"> إستغلال المحطة (نسبة)</t>
  </si>
  <si>
    <t>(B/A)</t>
  </si>
  <si>
    <t>(B)</t>
  </si>
  <si>
    <t>(A)</t>
  </si>
  <si>
    <t>إدارة النفايات وتشمل البنود التالية:-</t>
  </si>
  <si>
    <t>Waste management, include the following Items:</t>
  </si>
  <si>
    <t>إدارة المياه والمياه العادمة وتشمل البنود التالية:-</t>
  </si>
  <si>
    <t>Water &amp; Wastewater Management, include the following Items:</t>
  </si>
  <si>
    <t>منع التلوث من خلال تعديل عملية الإنتاج (التخلص من المياه الراجعة، معالجة المياه العادمة)</t>
  </si>
  <si>
    <t xml:space="preserve">Prevention of Pollution through in process Modification/ (treated wastewater/ discharge of  the Feedback Circuit Water) </t>
  </si>
  <si>
    <t>جمع وتخزين والتخلص من مياه التبريد الراجعة والمرفوضة الى الخارج</t>
  </si>
  <si>
    <t>Collection, storage and discharge of the rejected and feedback circuit water out of the system</t>
  </si>
  <si>
    <t>الإنفاق على الحد من التلوث الحد من التلوث (حماية الهواء والمياه والمناخ) وتشمل البنود التالية:-</t>
  </si>
  <si>
    <t xml:space="preserve">منع التلوث من خلال تعديل عملية الإنتاج   </t>
  </si>
  <si>
    <t>الحد من الضوضاء والاهتزازات (باستثناء الوقاية في موقع العمل) وتشمل البنود التالية:-</t>
  </si>
  <si>
    <t>Noise and vibration abatement (excluding workplace protection), include the following Items:</t>
  </si>
  <si>
    <t>أنشطة الأبحاث والتطوير وتشمل البنود التالية:-</t>
  </si>
  <si>
    <t>Research and development, include the following Items:</t>
  </si>
  <si>
    <t>أنشطة حماية البيئة الغير مصنفة في مكان أخر وتشمل البنود التالية:-</t>
  </si>
  <si>
    <t>Environment Protection n.e.c., include the following Items:</t>
  </si>
  <si>
    <t>أدارة عامة وقوانين وتعليمات للبيئة  واستشارات وخبراء وما شابه</t>
  </si>
  <si>
    <t>لوازم وتجهيزات عامة وورش (غير مصنفة في مكان أخر)</t>
  </si>
  <si>
    <t>أنشطة تبريد المناطق وتشمل البنود التالية:-</t>
  </si>
  <si>
    <t>District Cooling Activities, include the following Items:</t>
  </si>
  <si>
    <r>
      <t xml:space="preserve">دولـة قطـر
</t>
    </r>
    <r>
      <rPr>
        <b/>
        <sz val="18"/>
        <color theme="1"/>
        <rFont val="Sakkal Majalla"/>
        <charset val="178"/>
      </rPr>
      <t xml:space="preserve">جهاز التخطيط  والإحصاء
</t>
    </r>
    <r>
      <rPr>
        <b/>
        <sz val="14"/>
        <color theme="1"/>
        <rFont val="Sakkal Majalla"/>
        <charset val="178"/>
      </rPr>
      <t xml:space="preserve">إدارة الإحصاءات  </t>
    </r>
  </si>
  <si>
    <r>
      <rPr>
        <b/>
        <sz val="16"/>
        <rFont val="Arial Black"/>
        <family val="2"/>
      </rPr>
      <t>State Of  Qatar</t>
    </r>
    <r>
      <rPr>
        <b/>
        <sz val="10"/>
        <rFont val="Arial Black"/>
        <family val="2"/>
      </rPr>
      <t xml:space="preserve">
</t>
    </r>
    <r>
      <rPr>
        <b/>
        <sz val="15"/>
        <rFont val="Arial Narrow"/>
        <family val="2"/>
      </rPr>
      <t>Planning &amp; Statistics Authority (PSA)</t>
    </r>
    <r>
      <rPr>
        <b/>
        <sz val="10"/>
        <rFont val="Arial Black"/>
        <family val="2"/>
      </rPr>
      <t xml:space="preserve">
</t>
    </r>
    <r>
      <rPr>
        <b/>
        <sz val="13"/>
        <rFont val="Arial Narrow"/>
        <family val="2"/>
      </rPr>
      <t>Statistics Department</t>
    </r>
  </si>
  <si>
    <t>استمارة نظام تبريد المناطق في قطر</t>
  </si>
  <si>
    <t xml:space="preserve"> District COOLING SYSTEM QUESTIONNAIRE in QATAR </t>
  </si>
  <si>
    <t>للمراجعة يرجى الاتصال بهاتف رقم:   44958491 - 44958830   ص.ب : 1855  فاكس رقم : 44835943</t>
  </si>
  <si>
    <t xml:space="preserve">جدول 1: مشاريع ومحطات التبريد حسب أسم المشروع وعدد المحطات والتوزيع الجغرافي حسب البلدية </t>
  </si>
  <si>
    <t xml:space="preserve">Table1:  Cooling Projects and Plants by Number of Plants and Geographical Distribution by Municipality  </t>
  </si>
  <si>
    <t>اسم مشروع تبريد المناطق</t>
  </si>
  <si>
    <t>اسم محطة تبريد المناطق</t>
  </si>
  <si>
    <t>موقع المحطة أو المشروع حسب البلدية (الدوحة- الوكرة- ام صلال- الخور- الشمال- الظعاين- الشيحانية)</t>
  </si>
  <si>
    <t>Name of District Cooling Project</t>
  </si>
  <si>
    <t>Name of District Cooling Plants</t>
  </si>
  <si>
    <t>Location of Plant or Project (Doha-  AL Rayyan -AL Wakrah-  Umm Slal-  AL Khor-  AL Shamal- Al Dhaayen- Al Sheehaniya)</t>
  </si>
  <si>
    <t>جدول 2: عدد العاملين حسب الجنسية والجنس ومخصصاتهم الإجمالية السنوية (بالريال القطري)</t>
  </si>
  <si>
    <t>Table 2: Number of Employees by gender , nationality and  Annual Total Allowances (QR)</t>
  </si>
  <si>
    <t>الرقم المتسلسل</t>
  </si>
  <si>
    <t xml:space="preserve">  يشمل عدد الموظفين العاملين (دوام كامل و دوام جزئي)</t>
  </si>
  <si>
    <t xml:space="preserve">Incloude No. of Employee (full time &amp; part time)   </t>
  </si>
  <si>
    <t>***7</t>
  </si>
  <si>
    <t>*يذكر هنا باقي العاملين الغير مصنفين في التصنيفات أعلاه للشركات التي تزود خدمة التبريد المركزي كنشاط رئيسي</t>
  </si>
  <si>
    <t>*Number of the remained employee is mentioned here for just  the district cooling providers as a main economic activity</t>
  </si>
  <si>
    <t>** الرواتب الإجمالية السنوية: تشمل جميع التكاليف بما فيها تذاكر السفر وبدل السكن وتكاليف السكن والعمل الاضافي والمكافئات</t>
  </si>
  <si>
    <t>**Total Compensation includes all benefits such as, wages, Incentives, Airline tickets, accommodation overtime</t>
  </si>
  <si>
    <t xml:space="preserve">***: إذا كانت الشركة ملتزمة بعقد صيانة أو تشغيل مع شركة أخرى فيرجى ذكر عدد الفنيين الذين يزورون محطة </t>
  </si>
  <si>
    <t xml:space="preserve">***: If the company has operation or maintenance contracts with other company, report </t>
  </si>
  <si>
    <t>التبريد بأنتظام على أقرب تقدير</t>
  </si>
  <si>
    <t>the number of technical staff that visited the station regularly (approximately)</t>
  </si>
  <si>
    <t>جدول 3: الالتزام البيئي في التبريد المركزي</t>
  </si>
  <si>
    <t>Table 3: Environmental Commitments in Central cooling</t>
  </si>
  <si>
    <t>تقدير لعدد المشاركين أو المستهدفين</t>
  </si>
  <si>
    <t>عدد البحوث والدراسات المتخصصة في البيئة - تبريد المناطق</t>
  </si>
  <si>
    <t xml:space="preserve">Number of environment researches  Environmental / District Cooling </t>
  </si>
  <si>
    <t>هل تقوم الجهة بنشر تقرير عن الإستدامة</t>
  </si>
  <si>
    <t>Is The Entity Publish Sustainability Report</t>
  </si>
  <si>
    <t>جدول 4: عدد ونوع الجوائز التي أحرزتها الجهة</t>
  </si>
  <si>
    <t>Table 4: Number and Type of Environmental Rewards Attained</t>
  </si>
  <si>
    <t>السنة
Year</t>
  </si>
  <si>
    <t xml:space="preserve">عدد الجوائز التي تم تم أحرازها حول البيئة / تبريد المناطق  </t>
  </si>
  <si>
    <t>عدد الجوائز التي تم تقديمها للجهات الوطنية أو الدولية حول البيئة / تبريد المناطق</t>
  </si>
  <si>
    <t>No. of  obtained prizes</t>
  </si>
  <si>
    <t>محلية</t>
  </si>
  <si>
    <t>جدول 5: الإنفاق على أنشطة حماية وإدارة البيئة ( بالريال القطري)</t>
  </si>
  <si>
    <t>Table 5: Environmental Protection Activities and Management Expenditures (QR)</t>
  </si>
  <si>
    <t>منع التلوث من خلال تعديل عملية الإنتاج (التخلص من المياه الراجعة)</t>
  </si>
  <si>
    <t>Preventive in-process modifications at the source (treated wastewater/ discharge of  the Feedback Circuit Water)</t>
  </si>
  <si>
    <t>منع التلوث من خلال تعديل عملية التشغيل والادامة</t>
  </si>
  <si>
    <t xml:space="preserve">Prevention of Pollution through in process Modification/ sustained operation </t>
  </si>
  <si>
    <t>مجموع النفقات</t>
  </si>
  <si>
    <t>Total Expenditures</t>
  </si>
  <si>
    <r>
      <t>*: الانفاق الجاري : يشمل النفقات التشغيلية، والصيانة ( مدتها أقل من عام)، و</t>
    </r>
    <r>
      <rPr>
        <sz val="12"/>
        <rFont val="Arial"/>
        <family val="2"/>
      </rPr>
      <t xml:space="preserve">الرواتب والأجور ( تشمل التذاكر </t>
    </r>
  </si>
  <si>
    <t xml:space="preserve">*Current Expenditures: Expenditure taking place within the financial year in question on Operating </t>
  </si>
  <si>
    <t>وبدل السكن والعمل الاضافي ..الخ).</t>
  </si>
  <si>
    <t>expenditures, Maintenance, Gross Annual Wages include all remunerations, Airlines Tickets, …etc.</t>
  </si>
  <si>
    <r>
      <t xml:space="preserve">**: الانفاق الرأسمالي: يشمل </t>
    </r>
    <r>
      <rPr>
        <sz val="12"/>
        <rFont val="Arial"/>
        <family val="2"/>
      </rPr>
      <t>الانفاق على المشاريع الجديدة وتكوين رأس المال والصيانة التي مدتها أكثر من عام</t>
    </r>
  </si>
  <si>
    <t xml:space="preserve">**Capital Expenditures: include spending on acquiring or maintaining fixed assets, such as land, buildings, </t>
  </si>
  <si>
    <t>تزويد خدمة تبريد المناطق
Distict cooling service supply</t>
  </si>
  <si>
    <t>المرحلة التشغيلية operational phase</t>
  </si>
  <si>
    <t>الصناعي Industrial</t>
  </si>
  <si>
    <t>نسبة إستغلال المحطة Plant Utilisation</t>
  </si>
  <si>
    <t>إدارة النفايات Waste management</t>
  </si>
  <si>
    <t>إدارة المياه والمياه العادمة Water &amp; Wastewater Management</t>
  </si>
  <si>
    <t>الإنفاق على الحد من التلوث الحد من التلوث (حماية الهواء والمياه والمناخ) Pollution abatement (Protection of ambient air, water and climate)</t>
  </si>
  <si>
    <t>Noise and vibration abatement (excluding workplace protection)الحد من الضوضاء والاهتزازات (باستثناء الوقاية في موقع العمل)</t>
  </si>
  <si>
    <t xml:space="preserve">  أنشطة حماية البيئة الغير مصنفة في مكان أخر Environment Protection n.e.c</t>
  </si>
  <si>
    <t xml:space="preserve"> أنشطة تبريد المناطق District Cooling Activities</t>
  </si>
  <si>
    <t xml:space="preserve"> النفقات الجارية  Current Expenditures</t>
  </si>
  <si>
    <t>النفقات الرأسمية  Capital Expenditures</t>
  </si>
  <si>
    <t>أنشطة الأبحاث والتطوير Research and development</t>
  </si>
  <si>
    <t>Chart Area</t>
  </si>
  <si>
    <t xml:space="preserve"> الحد من الضوضاء والاهتزازات (باستثناء الوقاية في موقع العمل) Noise and vibration abatement (excluding workplace protection)</t>
  </si>
  <si>
    <t>(B+A) مجموع الطاقة المستخدمة لتبريد المناطق والطاقة الموفرة (كمية الطاقة الكهربائية المطلوبة لإنتاج نفس حمل التبريد لو كان يستخدم فقط التبريد التقليدي) (ميجاواط واط ساعة)</t>
  </si>
  <si>
    <t>(A+B) Total of Electricity Consumption for District Cooling and Electrical saving (Total of Required Electricity energy for Producing the same Cooling Load if it was used only conventional cooling) (MWh)</t>
  </si>
  <si>
    <t>(A) Electricity Consumption for Cooling (MWh)</t>
  </si>
  <si>
    <t>(B) Electrical energy saving vis-à-vis conventional cooling (MWh)</t>
  </si>
  <si>
    <t>- حملات التوعية بتبريد المناطق لمجتمع الخليج العربي والعالم: حملات توعوية بمختلف أنواعها تستهدف المجتمع المدني والمؤسسات حول تبريد المناطق لدول الخليج ودول العالم .</t>
  </si>
  <si>
    <t xml:space="preserve"> - برامج المناصرة للبيئة حول تبريد المناطق: مثل الإحتفالات بالأيام العالمية ساعة الارض يوم البيئة القطري ويوم البيئة العالمي وغيرها .</t>
  </si>
  <si>
    <t xml:space="preserve"> - المسابقات البيئية المنعقدة حول تبريد المناطق: مثل مسابقات للمدارس أو للمجتمع عامة.</t>
  </si>
  <si>
    <t>- البحوث والدراسات المتخصصة بالبيئة في تبريد المناطق: تقارير ودراسات وابحاث قامت بها المؤسسة خلال العام حول تبريد المناطق .</t>
  </si>
  <si>
    <t>- المشاركات في الفعاليات البيئية حول تبريد المناطق (المحلية والخارجية).</t>
  </si>
  <si>
    <t>- الجوائز البيئية التي تم منحها لجهات أخرى حول تبريد المناطق.</t>
  </si>
  <si>
    <t>- العاملون بتشغيل منظومة التبريد بالمياه وأبراج التبريد: هم مشغلي منظومة تبريد المناطق وتشغيل منظومات التبريد بالمياه بالخصوص بداخل (المحطة)، المعينين على ملاك المشروع أو من طرف آخر بموجب التعاقد.</t>
  </si>
  <si>
    <t>الذي يتضمن على أنشطة ذات العلاقة بتوعية المجتمع ومشاركته حول موضوع تبريد المناطق حسب مجالاتها المتعددة.</t>
  </si>
  <si>
    <t xml:space="preserve"> - حملات عن تبريد المناطق للمجتمع المحلي: حملات توعوية بمختلف أنواعها تستهدف المجتمع المدني والمؤسسات حول تبريد المناطق داخل دولة قطر .</t>
  </si>
  <si>
    <t>- المنشآت في القطاع الخاص التى تعمل بنظام تبريد المناطق .</t>
  </si>
  <si>
    <t xml:space="preserve"> أنشطة تبريد المناطق والتي تشمل الإنفاق على معالجة كيمياوية لمياه التثليج، وتطوير عملية تشغيل ومعالجة مياه التبريد التعويضية، وإجراءات التخزين والادامة والسلامة على المواد للمعالجات الكيمياوية والسيطرة على المخاطر البيئية، وتطوير الادارة والسيطرة على جودة ومكونات المياه الراجعة، وأنشطة أخرى مثل اعمال مراقبة تشغيل أبراج التبريد</t>
  </si>
  <si>
    <t>include expenditures on chemical treatment of Freezing Water, development of operation and countervailing treated of cooling water, safety, storage and sustainability measurements of the treated chemicals materials and control the environment hazards, development the management and  control the quality and components of the Feedback Circuit Water, and other activities e.g. control the operation of cooling towers</t>
  </si>
  <si>
    <t>12- District Cooling Activities:</t>
  </si>
  <si>
    <t>12- أنشطة تبريد المناطق:</t>
  </si>
  <si>
    <t>تتضمن على 7 أنشطة رئيسية لإدارة وحماية البيئة من ضمن تصنيف الأنشطة الرئيسية لإدارة وحماية البيئة كما يلي:</t>
  </si>
  <si>
    <t>They Include 7 major environmental management and protection activities of the main classification of environmental management and protection  activities (CEPA) namely:</t>
  </si>
  <si>
    <t>- الإتفاقيات للتعاون الموقعة مع المؤسسات المحلية والدولية في مجال حماية البيئة .</t>
  </si>
  <si>
    <t>- Cooperation agreements signed with local and international institutions in the area of environmental protection.</t>
  </si>
  <si>
    <t xml:space="preserve"> - المساهمات في المؤتمرات الدولية المتخصصة بتبريد المناطق:  تمثيل ومشاركة المؤسسة في المؤتمرات الدولية حول تبريد المناطق .</t>
  </si>
  <si>
    <t xml:space="preserve">العاملين ضمن الكادر الذي يزور المؤسسة (متلقية الخدمة) سنوياً بموجب عقود صيانة أو تشغيل مع شركة أخرى متخصصة في تقديم الخدمة </t>
  </si>
  <si>
    <t>Visitor workers stuff to the (service recipient) annually by Maintenance and Operation Contracts with special service provider</t>
  </si>
  <si>
    <t>-  إدارة حكومية: المنشآت الحكومية هي التي تمارس عادة نشاطاً إدارياً أو خدمياً حكومياً. مثل الوزارات والإدارات (وزارة الدفاع، الداخلية، المالية، المدارس الحكومية، المراكز الصحية الحكومية، المستشفيات الحكومية .. إلخ).</t>
  </si>
  <si>
    <t>- القطاع الخاص: يضم المنشآت التي يملكها فرد أو مجموعة أفراد سواء كانوا قطريين أو غير قطريين أشخاصاً طبيعيين أو اعتباريين  (لا تشمل الشركات المساهمة التي تساهم فيها الدولة).</t>
  </si>
  <si>
    <t xml:space="preserve"> - القطاع المختلط: وهو القطاع الذي يضم المنشآت التي تساهم الدولة في رأسمالها مع جهة أخرى سواء كانت هذه الجهة وطنية أو أجنبية.</t>
  </si>
  <si>
    <t>Amount of Energy Used in Operational District Cooling Plants and Energy Savings 
by Economic Activity (MWh)</t>
  </si>
  <si>
    <t>Amount of Energy Used in Operational District Cooling Plants  
and Energy Savings by Municipality and Economic Activity (MWh)</t>
  </si>
  <si>
    <t>1.2- محطات تبريد المناطق حسب الطاقة المستخدمة، والطاقة الموفرة،  وكمية التوفير في الانبعاثات الناتجة وكمية التوفير 
في المياه العذبة المستخدمة في التبريد</t>
  </si>
  <si>
    <t>Operational District Cooling Plants by Economic Activity, Reduction of Generated Emissions 
and Fresh Water Savings</t>
  </si>
  <si>
    <t xml:space="preserve">عدد الجوائز التي تم تقديمها للجهات الوطنية أو الدولية  </t>
  </si>
  <si>
    <t>   إعداد قاعدة بيانات عن العاملين في أنشطة تبريد المناطق.</t>
  </si>
  <si>
    <t>Develop a database on district cooling workers.</t>
  </si>
  <si>
    <t>شبكات تصريف وتصريف مياه الامطار</t>
  </si>
  <si>
    <t>الشيحانية</t>
  </si>
  <si>
    <t>الشيحانية Al Sheehania</t>
  </si>
  <si>
    <t>الشحاينية</t>
  </si>
  <si>
    <t xml:space="preserve">  الشيحانية
 Al Sheehania</t>
  </si>
  <si>
    <t>اسم الجهة أو المنشأة</t>
  </si>
  <si>
    <t>Name of establishment:</t>
  </si>
  <si>
    <t>………………………………………………………………………………………………………………….………………….</t>
  </si>
  <si>
    <t>اسم المدلي بالمعلومات</t>
  </si>
  <si>
    <t>الوظيفة:</t>
  </si>
  <si>
    <t>هاتف/جوال</t>
  </si>
  <si>
    <t>البريد الالكتروني:</t>
  </si>
  <si>
    <t>التاريخ:</t>
  </si>
  <si>
    <t>التوقيع:</t>
  </si>
  <si>
    <t>Name:</t>
  </si>
  <si>
    <t>Position:</t>
  </si>
  <si>
    <t>Telephone No. / Mobile:</t>
  </si>
  <si>
    <t>Signature:</t>
  </si>
  <si>
    <t>Date:</t>
  </si>
  <si>
    <t>E-mail:</t>
  </si>
  <si>
    <t>Compared with other Conventional Cooling methods, district cooling is characterized by higher efficiency, less noise, better utilization of space and surfaces and aesthetically pleasing appearance of buildings. It further contributes to reducing global warming and carbon dioxide and saving 40-30% of energy loads used in conventional air conditioning.</t>
  </si>
  <si>
    <t xml:space="preserve">Third : Employees In District Cooling </t>
  </si>
  <si>
    <t>جدول (17)</t>
  </si>
  <si>
    <t>Table (17)</t>
  </si>
  <si>
    <t>Table (18)</t>
  </si>
  <si>
    <t>جدول (18)</t>
  </si>
  <si>
    <t>For any queries please contact   44958491 - 44958830   P . O . Box : 1855 FAX: 44835943</t>
  </si>
  <si>
    <t xml:space="preserve"> (A) كمية الطاقة الكهربائية المستخدمة (ميجاواط / الساعة)</t>
  </si>
  <si>
    <t>حفرة امتصاصية Absorption hole</t>
  </si>
  <si>
    <t>الشيحانية
Al Sheehania</t>
  </si>
  <si>
    <t xml:space="preserve"> إنفاق الجهات المزودة لخدمة تبريد المناطق على أنشطة حماية وإدارة البيئة (ريال قطري) </t>
  </si>
  <si>
    <t>District Cooling Services Providers Expenditures On Environmental
Protection Activities and Management (QR)</t>
  </si>
  <si>
    <t xml:space="preserve"> الإلتزام البيئي لدى الجهات التي تزود خدمة تبريد المناطق</t>
  </si>
  <si>
    <t>Environmental Commitments in District Cooling Service Providers</t>
  </si>
  <si>
    <t xml:space="preserve"> عدد العاملين في أنشطة تبريد المناطق وحماية البيئة حسب الجنسية والجنس ومخصصاتهم الإجمالية السنوية (بالريال القطري)</t>
  </si>
  <si>
    <t>Number Of Employees In District Cooling And Environment Protection Activities By 
Nationality, Sex And Their Annual Total compensations (QR)</t>
  </si>
  <si>
    <t>الصناعي
 Industrial</t>
  </si>
  <si>
    <t>أولاً: محطات تبريد المناطق</t>
  </si>
  <si>
    <t>The capacity of the design cooling plants for district cooling projects by the project status 
and economic activity (Cooling Tons)</t>
  </si>
  <si>
    <t>المشاريع التشغيلية</t>
  </si>
  <si>
    <t>The capacity of the design cooling plants for district cooling projects by the project status, 
municipality and economic activity (Cooling Tons)</t>
  </si>
  <si>
    <t>الشيحانية
 Al Sheehania</t>
  </si>
  <si>
    <t>الدوحة
 Doha</t>
  </si>
  <si>
    <t>الريان
 Al Rayyan</t>
  </si>
  <si>
    <t>الوكرة
 Al Wakra</t>
  </si>
  <si>
    <t>الظعاين
 Al Dayyan</t>
  </si>
  <si>
    <t>الخور
 AL-Khor</t>
  </si>
  <si>
    <t>العمالة في أنشطة التبريد المركزي</t>
  </si>
  <si>
    <t>Employees In District Cooling</t>
  </si>
  <si>
    <t xml:space="preserve"> District Cooling Service Supply</t>
  </si>
  <si>
    <t>District Cooling Service Supply</t>
  </si>
  <si>
    <t>هو نظام ينتج الماء المبرد في محطة مركزية يوزع بشبكة أنابيب مناسبة تحت الأرض لغرض تبريد المباني والمنشآت، ويتم ذلك من قبل مزود خدمة تبريد المناطق أو من قبل المنشأة لاستخدامها الذاتي،</t>
  </si>
  <si>
    <t>الفروقات بين تبريد المناطق والتبريد التقليدي</t>
  </si>
  <si>
    <t xml:space="preserve">   وبالمقارنة مع طرق تبريد المناطق الأخرى المعتمدة على التبريد بالهواء فإنه نظام تبريد المناطق أعلى كفاءة وأقل ضوضاء واستغلال أفضل للمساحات وللأسطح وتحسين المظهر العام للمباني ويساهم في تقليل الاحتباس الحراري وثاني أكسيد الكربون .توفير 30- 40 % من أحمال الطاقة المستخدمة في التكييف.</t>
  </si>
  <si>
    <t xml:space="preserve"> إظهار جهود الدولة نحو تبريد المناطق وحماية البيئة وإدارتها.</t>
  </si>
  <si>
    <t>يعرف بأنه من الأساليب أو الممارسات أو التكنولوجيات أو العمليات أو المعدات المصممة للوقاية من التلوث الناجم عن المصدر أو الحد منه، وبالتالي الحد من الآثار السلبية على البيئة المرتبطة بإطلاق الملوثات و / أو الأنشطة الملوثة. ويمكن أن يكون منع التلوث جزءاً لا يتجزأ من عملية الإنتاج. وقد يشمل منع التلوث أنواعاً مختلفة من الأنشطة (مثل تعديل المعدات أو التكنولوجيا؛ واختيار  تكنولوجيا جديدة محسنة؛ وإعادة صياغة المنتجات أو إعادة تصميمها؛ واستبدال المواد الأولية بمواد أنظف و / أو المتجددة؛ والإدارة البيئية بشكل عام).</t>
  </si>
  <si>
    <t>*: تم استثناء مياه البحر التي تستغل في التبادل الحراري من مجموع المياه التعويضية لأن هذه المياه تضخ من البحر وتعود للبحر بدون استهلاك وانما تستغل هذه المياه في التبادل الحراري فقط</t>
  </si>
  <si>
    <t>مياه عذبة (A)</t>
  </si>
  <si>
    <t>مياه صرف صحي معالج (B)</t>
  </si>
  <si>
    <t>مياه البحر (C)</t>
  </si>
  <si>
    <t xml:space="preserve">*: Sea water used for heat exchange was excluded from the total makeup water as it’s pump from the sea and return without any consumption, it's only used  for heat exchange </t>
  </si>
  <si>
    <t>مياه صرف معالجة (B)</t>
  </si>
  <si>
    <t xml:space="preserve"> Fresh Water (A)</t>
  </si>
  <si>
    <t>Treated Sewage Effluent (TSE) (B)</t>
  </si>
  <si>
    <t xml:space="preserve"> Seawater (C)</t>
  </si>
  <si>
    <t>Seawater Used for Heat Exchange (D)</t>
  </si>
  <si>
    <t>Sea Water Used for Heat Exchange (D)</t>
  </si>
  <si>
    <t>عدد الجهات التي تقوم  بنشر تقرير عن الإستدامة</t>
  </si>
  <si>
    <t>Number of enterprises  that published a sustainability report</t>
  </si>
  <si>
    <t>No. of  Obtained Prizes</t>
  </si>
  <si>
    <t>No. of awards presented to national or international bodies</t>
  </si>
  <si>
    <t xml:space="preserve"> Other</t>
  </si>
  <si>
    <t>الري وإعادة استخدام</t>
  </si>
  <si>
    <t>أخرى  Other</t>
  </si>
  <si>
    <t>اخرى  Other</t>
  </si>
  <si>
    <t xml:space="preserve"> والذي تم إنفاقه خلال عام 2019 فقط.</t>
  </si>
  <si>
    <t>and equipments that spent or occurred during 2019 only</t>
  </si>
  <si>
    <t>Annual Cooling Energy Production (Million TR)</t>
  </si>
  <si>
    <t>(B/A+B) نسبة توفير الطاقة المستخدمة مقارنة مجموع الطاقة المستخدمة لتبريد المناطق والطاقة الموفرة</t>
  </si>
  <si>
    <t>(B/A+B) Percentage of saving energy compare to Total of Electricity Consumption for District Cooling and Electrical saving</t>
  </si>
  <si>
    <t xml:space="preserve">(B/A+B) Percentage of saving energy compare to Total of Electricity Consumption for District Cooling and Electrical saving </t>
  </si>
  <si>
    <t xml:space="preserve">(B/A+B) نسبة توفير الطاقة المستخدمة مقارنة مجموع الطاقة المستخدمة لتبريد المناطق والطاقة الموفرة </t>
  </si>
  <si>
    <t xml:space="preserve">الصناعي Industrial    </t>
  </si>
  <si>
    <t>الرياضي Sport</t>
  </si>
  <si>
    <t>الثقافي Cultural</t>
  </si>
  <si>
    <t>الصحة Health</t>
  </si>
  <si>
    <t>النقل Transport</t>
  </si>
  <si>
    <t>التعليم Education</t>
  </si>
  <si>
    <t>الفنادق Hotels</t>
  </si>
  <si>
    <t>التجاري Commercial</t>
  </si>
  <si>
    <t>أخرى
Other</t>
  </si>
  <si>
    <t>المجموع (مجموع A+B+C)*</t>
  </si>
  <si>
    <t>Total (Total A+B+C)*</t>
  </si>
  <si>
    <t>المجموع الكلي (مجموع A+B+C)*</t>
  </si>
  <si>
    <t>كمية التوفير من الانبعاثات الناتجة  مقارنة مع التبريد التقليدي ( طن مكافئ ثاني اكسيد الكربون)</t>
  </si>
  <si>
    <t>Reduction of generated emissions vis-à-vis conventional cooling method ( tons of carbon dioxide-equivalent)</t>
  </si>
  <si>
    <t xml:space="preserve">مياه البحر المستغلة في التبادل الحراري Sea Water Used for Heat Exchange </t>
  </si>
  <si>
    <t xml:space="preserve">Peak Cooling Load (TR) </t>
  </si>
  <si>
    <t xml:space="preserve"> باستخدام الخرائط الجغرافية</t>
  </si>
  <si>
    <t xml:space="preserve">محطات تبريد المناطق  </t>
  </si>
  <si>
    <t>إنفاق الجهات المزودة لخدمة تبريد</t>
  </si>
  <si>
    <t>المناطق على إدارة حماية البيئة</t>
  </si>
  <si>
    <t xml:space="preserve"> الجوائز البيئية للجهات المزودة</t>
  </si>
  <si>
    <t xml:space="preserve">لخدمة تبريد المناطق </t>
  </si>
  <si>
    <t xml:space="preserve">  الالتزام البيئي لدى الجهات</t>
  </si>
  <si>
    <t xml:space="preserve"> المزودة لخدمة تبريد المناطق  </t>
  </si>
  <si>
    <t xml:space="preserve">خصائص محطات تبريد المناطق التشغيلية حسب النشاط الاقتصادي </t>
  </si>
  <si>
    <t xml:space="preserve">كمية الطاقة المستخدمة في محطات تبريد المناطق التشغيلية وكمية التوفير  </t>
  </si>
  <si>
    <t>في الطاقة حسب النشاط الاقتصادي (ميجاواط/الساعة)</t>
  </si>
  <si>
    <t xml:space="preserve">محطات تبريد المناطق التشغيلية حسب النشاط الاقتصادي </t>
  </si>
  <si>
    <t xml:space="preserve">  وكمية التوفير في الانبعاثات الناتجة والمياه المحلاة</t>
  </si>
  <si>
    <t>كمية الطاقة المستخدمة في محطات تبريد المناطق التشغيلية  وكمية التوفير  في الطاقة حسب البلدية والنشاط الاقتصادي  (ميجاواط/الساعة)</t>
  </si>
  <si>
    <t xml:space="preserve">يعتبر تبريد المناطق من الأنشطة الاقتصادية الهامة الرفيقة في البيئة (الاقتصاد الأخضر) التي تهدف إلى حماية البيئة حيث يعمل على تخفيض استهلاك الطاقة اللازمة لعملية التبريد بحوالي  30 -40% مقارنة مع التبريد التقليدي، بالإضافة إلى أن استخدام مياه الصرف المعالجة يعتبر من ضمن إجراءات المحافظة على المياه العذبة وكذلك حماية البيئة من الآثار السلبية للمياه العادمة. </t>
  </si>
  <si>
    <t xml:space="preserve"> كمية طاقة التبريد السنوية المنتجة (مليون طن تبريد) </t>
  </si>
  <si>
    <t>- Qatar District Cooling System Questionnaire</t>
  </si>
  <si>
    <t>21</t>
  </si>
  <si>
    <t>29</t>
  </si>
  <si>
    <t>32</t>
  </si>
  <si>
    <t>38</t>
  </si>
  <si>
    <t>56</t>
  </si>
  <si>
    <t>3.1- العمالة في نشاط تبريد المناطق وحماية البيئة حسب الجنس والجنسية ومخصصاتهم المالية</t>
  </si>
  <si>
    <t>3.1- Labor Force in Central Cooling and Environment Protection Activities  by Nationality, Sex and Financial Allocations</t>
  </si>
  <si>
    <t>57</t>
  </si>
  <si>
    <t>61</t>
  </si>
  <si>
    <t>66</t>
  </si>
  <si>
    <t>69</t>
  </si>
  <si>
    <t>73</t>
  </si>
  <si>
    <t>22</t>
  </si>
  <si>
    <t>23</t>
  </si>
  <si>
    <t>24</t>
  </si>
  <si>
    <t>25</t>
  </si>
  <si>
    <t>26</t>
  </si>
  <si>
    <t>27</t>
  </si>
  <si>
    <t>30</t>
  </si>
  <si>
    <t>31</t>
  </si>
  <si>
    <t>34</t>
  </si>
  <si>
    <t>35</t>
  </si>
  <si>
    <t>36</t>
  </si>
  <si>
    <t>37</t>
  </si>
  <si>
    <t>40</t>
  </si>
  <si>
    <t>41</t>
  </si>
  <si>
    <t>42</t>
  </si>
  <si>
    <t>43</t>
  </si>
  <si>
    <t>44</t>
  </si>
  <si>
    <t>45</t>
  </si>
  <si>
    <t>46</t>
  </si>
  <si>
    <t>47</t>
  </si>
  <si>
    <t>51</t>
  </si>
  <si>
    <t>54</t>
  </si>
  <si>
    <t>48</t>
  </si>
  <si>
    <t>49</t>
  </si>
  <si>
    <t>50</t>
  </si>
  <si>
    <t>52</t>
  </si>
  <si>
    <t>53</t>
  </si>
  <si>
    <t>55</t>
  </si>
  <si>
    <t>60</t>
  </si>
  <si>
    <t>62</t>
  </si>
  <si>
    <t>65</t>
  </si>
  <si>
    <t>68</t>
  </si>
  <si>
    <t>70</t>
  </si>
  <si>
    <t xml:space="preserve"> الكمية التعاقدية للمباني المُستَخدِمة للخدمة (طن تبريد)</t>
  </si>
  <si>
    <t>Connected Load (Tn)</t>
  </si>
  <si>
    <t xml:space="preserve">حمل التبريد الأقصى (طن تبريد) (B) </t>
  </si>
  <si>
    <t xml:space="preserve">*: يوجد قيم للكمية التعاقدية للمباني المُستَخدِمة للخدمة في بعض المحطات أكبر من المقدرة التأسيسية وذلك بسبب توزيع احمال التبريد خلال اليوم 
</t>
  </si>
  <si>
    <t>*: There are values for Connected Load for some stations bigger than the Installed Capacity due to the distribution of cooling loads during the day</t>
  </si>
  <si>
    <t>والمقدرة التأسيسية والكمية التعاقدية للمباني المُستَخدِمة للخدمة وحمل التبريد الأقصى ونسبة استغلال المحطة وكمية طاقة التبريد السنوية المنتجة</t>
  </si>
  <si>
    <t>Characteristics of Operational Districts Cooling Plants by Economic Activity, Installed 
Cooling Capacity, Connected Load, Peak Cooling Load, Plant Utilization Rate and Annual Cooling Energy Production</t>
  </si>
  <si>
    <t>مجموع  الانفاق الجاري والرأسمالي</t>
  </si>
  <si>
    <t>مجموع  الانفاق الكلي الجاري والرأسمالي مع الرواتب</t>
  </si>
  <si>
    <t>Irrigation and Reuse</t>
  </si>
  <si>
    <t>مجموع الرواتب (تعويضات العاملين (الرواتب والمكافأت والمخصصات))</t>
  </si>
  <si>
    <t>Connected Load (TR)</t>
  </si>
  <si>
    <t>مياه البحر المستخدمة في التبادل الحراري (D)</t>
  </si>
  <si>
    <t>Total salaries (compensation (salaries, bonuses, allowances))</t>
  </si>
  <si>
    <t>Total total current and capital spending with salaries</t>
  </si>
  <si>
    <t>Total current and capital spending</t>
  </si>
  <si>
    <t>المرحلة التشغيلية Operational phase</t>
  </si>
  <si>
    <t>ومصدر مياه التبريد التعويضية والكمية المستخدمة (م3)</t>
  </si>
  <si>
    <t>محطات تبريد المناطق التشغيلية حسب البلدية والنشاط الاقتصادي ومصدر مياه التبريد التعويضية والكمية المستخدمة (م3)</t>
  </si>
  <si>
    <t>Grand Total (Total A+B+C)*</t>
  </si>
  <si>
    <t xml:space="preserve">*: Sea water used for heat exchange was excluded from the total makeup water as it’s pump from the sea and return without any consumption, it's  only used for heat exchange </t>
  </si>
  <si>
    <t>*: تم استثناء مياه البحر التي تستخدم في التبادل الحراري من مجموع المياه التعويضية لأن هذه المياه تضخ من البحر وتعود للبحر بدون استهلاك وانما تستغل هذه المياه في التبادل الحراري فقط</t>
  </si>
  <si>
    <t xml:space="preserve"> الحد من التلوث (حماية الهواء والمياه والمناخ) Pollution abatement (Protection of ambient air, water and climate)</t>
  </si>
  <si>
    <t>Table (16)</t>
  </si>
  <si>
    <t>جدول (16)</t>
  </si>
  <si>
    <t>* : الرواتب الإجمالية السنوية: تشمل جميع التكاليف بما فيها تذاكر السفر وبدل السكن وتكاليف السكن والعمل الاضافي والمكافئات.</t>
  </si>
  <si>
    <t>*: Total Compensation includes all benefits such as, wages, Incentives, Airline tickets, accommodation overtime.</t>
  </si>
  <si>
    <t xml:space="preserve">الخور </t>
  </si>
  <si>
    <t>الشحيانيه</t>
  </si>
  <si>
    <r>
      <t>أسلوب التخلص من مياه محطات التبريد المرفوضة حسب الكمية( م</t>
    </r>
    <r>
      <rPr>
        <b/>
        <vertAlign val="superscript"/>
        <sz val="11"/>
        <color theme="1"/>
        <rFont val="Calibri"/>
        <family val="2"/>
        <scheme val="minor"/>
      </rPr>
      <t>3</t>
    </r>
    <r>
      <rPr>
        <b/>
        <sz val="11"/>
        <color theme="1"/>
        <rFont val="Calibri"/>
        <family val="2"/>
        <scheme val="minor"/>
      </rPr>
      <t>)</t>
    </r>
  </si>
  <si>
    <r>
      <t xml:space="preserve">Cooling Plant Disposal Method BY Quantity </t>
    </r>
    <r>
      <rPr>
        <b/>
        <sz val="9"/>
        <color theme="1"/>
        <rFont val="Arial"/>
        <family val="2"/>
      </rPr>
      <t>(m</t>
    </r>
    <r>
      <rPr>
        <b/>
        <vertAlign val="superscript"/>
        <sz val="9"/>
        <color theme="1"/>
        <rFont val="Arial"/>
        <family val="2"/>
      </rPr>
      <t>3</t>
    </r>
    <r>
      <rPr>
        <b/>
        <sz val="9"/>
        <color theme="1"/>
        <rFont val="Arial"/>
        <family val="2"/>
      </rPr>
      <t>)</t>
    </r>
  </si>
  <si>
    <r>
      <t>كمية مياه التبريد التعويضية المستخدمة حسب المصدر (م</t>
    </r>
    <r>
      <rPr>
        <b/>
        <vertAlign val="superscript"/>
        <sz val="12"/>
        <rFont val="Calibri"/>
        <family val="2"/>
        <scheme val="minor"/>
      </rPr>
      <t>3</t>
    </r>
    <r>
      <rPr>
        <b/>
        <sz val="12"/>
        <rFont val="Calibri"/>
        <family val="2"/>
        <scheme val="minor"/>
      </rPr>
      <t>)</t>
    </r>
  </si>
  <si>
    <t>في دولة قطر،2021</t>
  </si>
  <si>
    <t>مسح نظام تبريد المناطق في قطر لعام 2021.</t>
  </si>
  <si>
    <t>Qatar Central Cooling System Survey for 2021.</t>
  </si>
  <si>
    <t>IN STATE OF QATAR,2021</t>
  </si>
  <si>
    <t>عدد مشاريع تبريد المناطق حسب حالة المشروع والنشاط الاقتصادي  2021</t>
  </si>
  <si>
    <t>مقدرة محطات التبريد التصميمية لمشاريع تبريد المناطق حسب حالة المشروع والنشاط الاقتصادي (طن تبريد)  2021</t>
  </si>
  <si>
    <t>خصائص محطات تبريد المناطق التشغيلية حسب النشاط الاقتصادي والمقدرة التأسيسية حمل الأقصى للتبريد ونسبة استغلال المحطة وكمية طاقة التبريد السنوية المنتجة 2021</t>
  </si>
  <si>
    <t>محطات تبريد المناطق التشغيلية حسب النشاط الاقتصادي ومصدر مياه التبريد التعويضية والكمية المستخدمة (م3)2021</t>
  </si>
  <si>
    <t xml:space="preserve"> محطات تبريد المناطق التشغيلية حسب النشاط الاقتصادي وأسلوب التخلص من مياه التبريد المرفوضة والكمية (م3) 2021</t>
  </si>
  <si>
    <t>عدد مشاريع تبريد المناطق حسب حالة المشروع والبلدية والنشاط الاقتصادي 2021</t>
  </si>
  <si>
    <t>مقدرة محطات التبريد التصميمية لمشاريع تبريد المناطق حسب حالة المشروع والبلدية والنشاط الاقتصادي  (طن تبريد) 2021</t>
  </si>
  <si>
    <t>خصائص محطات التشغيلية لتبريد المناطق حسب البلدية والنشاط الاقتصادي 2021</t>
  </si>
  <si>
    <t>كمية الطاقة المستخدمة في محطات تبريد المناطق التشغيلية وكمية التوفير في الطاقة حسب البلدية والنشاط الاقتصادي  (ميجاواط/الساعة) 2021</t>
  </si>
  <si>
    <t>كمية التوفير في محطات التشغيلية لتبريد المناطق حسب البلدية والنشاط الاقتصادي ونوع التوفير 2021</t>
  </si>
  <si>
    <t>محطات تبريد المناطق التشغيلية حسب البلدية والنشاط الاقتصادي ومصدر مياه التبريد التعويضية والكمية المستخدمة (م3) 2021</t>
  </si>
  <si>
    <t xml:space="preserve"> عدد العاملين في أنشطة تبريد المناطق وحماية البيئة حسب الجنسية والجنس ومخصصاتهم الإجمالية السنوية (بالريال القطري) 2021</t>
  </si>
  <si>
    <t xml:space="preserve"> عدد ونوع الجوائز التي أحرزتها الجهات التي تزود خدمة تبريد المناطق   2021</t>
  </si>
  <si>
    <t xml:space="preserve"> الإلتزام البيئي لدى الجهات التي تزود خدمة تبريد المناطق 2021</t>
  </si>
  <si>
    <t>Environmental Commitments in District Cooling Service Providers 2021</t>
  </si>
  <si>
    <t>Number and Type of Environmental Rewards Attained by District Cooling Service Providers 2021</t>
  </si>
  <si>
    <t>Number Of Employees In District Cooling And Environment Protection Activities By 
 Sex, Nationality And Their Annual Total Remunerations (QR) 2021</t>
  </si>
  <si>
    <t>Operational District Cooling Plants by Municipality, Economic Activity and Method and Quantity of Rejected Cooling Water Discharge (m3) 2021</t>
  </si>
  <si>
    <t>Operational District Cooling Plants by Municipality, Economic Activity and Source of Compensatory Cooling Water and Quantity Used (m3) 2021</t>
  </si>
  <si>
    <t>Savings in Operational District Cooling Plants by Municipality, Economic Activity and Saving Type 2021</t>
  </si>
  <si>
    <t>Amount of Energy Used in Operational District Cooling Plants and Energy Savings by Municipality and Economic Activity (MWh) 2021</t>
  </si>
  <si>
    <t>Characteristics of Operational District Cooling Plants by Municipality and Economic Activity 2021</t>
  </si>
  <si>
    <t>The capacity of the design cooling plants for district cooling projects by the project status, municipality and economic activity (cooling tons) 2021</t>
  </si>
  <si>
    <t>Number of Districts Cooling Projects by Project status, Municipality and Economic Activity 2021</t>
  </si>
  <si>
    <t>District Cooling Plants By Economic Activity And Disposal Method For Rejected Cooling Water 2021</t>
  </si>
  <si>
    <t>Operational District Cooling Plants by Economic Activity, Source of Compensatory Cooling Water and Quantity Used (m3) 2021</t>
  </si>
  <si>
    <t>Operational District Cooling Plants by Economic Activity, Fresh Water Savings and Reduction of Generated Emissions 2021</t>
  </si>
  <si>
    <t>Amount of Energy Used in Operational District Cooling Plants and Energy Savings by Economic Activity (MWh) 2021</t>
  </si>
  <si>
    <t>Characteristics of Operational Districts Cooling Plants by Economic Activity, 
Installed Cooling Capacity,  Peak Cooling Load, Plant Utilization Rate and Annual Cooling Energy Production 2021</t>
  </si>
  <si>
    <t>The capacity of the design cooling plants for district cooling projects by the project status and economic activity (cooling tons) 2021</t>
  </si>
  <si>
    <t>District Cooling Projects by Project Status and Economic Activity 2021</t>
  </si>
  <si>
    <t>كمية الطاقة المستخدمة في محطات تبريد المناطق التشغيلية وكمية التوفير في الطاقة حسب النشاط الاقتصادي  (ميجاواط/الساعة) 2021</t>
  </si>
  <si>
    <t>محطات تبريد المناطق التشغيلية حسب النشاط الاقتصادي وكمية التوفير في المياه العذبة والانبعاثات الناتجة 2021</t>
  </si>
  <si>
    <t xml:space="preserve"> محطات تبريد المناطق التشغيلية حسب البلدية والنشاط الاقتصادي وأسلوب التخلص من مياه التبريد المرفوضة والكمية (م3) 2021</t>
  </si>
  <si>
    <t>التوزيع النسبي لإنفاق الجهات المزودة لخدمة تبريد المناطق على أنشطة حماية وإدارة البيئة 2021</t>
  </si>
  <si>
    <t>التوزيع النسبي لمحطات تبريد المناطق التشغيلية حسب البلدية وأسلوب التخلص من مياه التبريد 2021</t>
  </si>
  <si>
    <t>التوزيع النسبي للمحطات تبريد المناطق التشغيلية حسب البلدية والنشاط الاقتصادي ومصدر مياه التبريد التعويضية والكمية المستخدمة، 2021</t>
  </si>
  <si>
    <t>مقدرة محطات التبريد التصميمية لمشاريع تبريد المناطق حسب حالة المشروع (طن تبريد)، 2021</t>
  </si>
  <si>
    <t>عدد مشاريع تبريد المناطق حسب البلدية وحالة المشروع، 2021</t>
  </si>
  <si>
    <t>التوزيع النسبي لكمية مياه التبريد المرفوضة حسب النشاط الاقتصادي وأسلوب التخلص، 2021</t>
  </si>
  <si>
    <t>كمية المياه المستخدمة في محطات التبريد حسب النشاط الاقتصادي ومصدر المياه (ألف متر مكعب)، 2021</t>
  </si>
  <si>
    <t>نسبة إستغلال المحطة حسب النشاط الاقتصادي، 1 202</t>
  </si>
  <si>
    <t>مقدرة محطات التبريد التصميمية لمشاريع تبريد المناطق حسب حالة المشروع والنشاط الاقتصادي  (طن تبريد)، 2021</t>
  </si>
  <si>
    <t>عدد مشاريع تبريد المناطق حسب حالة المشروع والنشاط الاقتصادي، 2021</t>
  </si>
  <si>
    <t>District Cooling Services Providers Expenditures On Environmental Protection Activities And Management (%), 2021</t>
  </si>
  <si>
    <t>Percentage Distribution Of  The Operational District Cooling Plants By Municipality And Method And Quantity Of Rejected Cooling Water Discharge, 2021</t>
  </si>
  <si>
    <t>Percentage Distribution of  The Operational District Cooling Plants By Municipality, Economic Activity And Source Of Compensatory Cooling Water And Quantity Used, 2021</t>
  </si>
  <si>
    <t>The Capacity of The Design Cooling Plants For District Cooling Projects By The Project Status, Municipality And Economic Activity (Cooling Tons), 2021</t>
  </si>
  <si>
    <t>Number of Districts Cooling Projects by Municipality and Project Status, 2021</t>
  </si>
  <si>
    <t>Percentage Distribution of The Amount of Rejected Cooling Water by Economic Activity And Disposal Method, 2021</t>
  </si>
  <si>
    <t>The Amount of Water Used In Cooling Plants by Economic Activity and Water Source (Thousand Cubic Meters), 2021</t>
  </si>
  <si>
    <t>Plant Utilization by Economic Activity (%), 2021</t>
  </si>
  <si>
    <t>The Capacity of The Design Cooling Plants For District Cooling Projects by The Project Status and Economic Activity (Cooling Tons), 2021</t>
  </si>
  <si>
    <t>District Cooling Projects By Project Status and Economic Activity, 2021</t>
  </si>
  <si>
    <t>عدد مشاريع تبريد المناطق حسب حالة المشروع، 2021</t>
  </si>
  <si>
    <t>نسبة استغلال المحطة حسب النشاط الاقتصادي 2021</t>
  </si>
  <si>
    <t>مقدرة محطات التبريد التصميمية لمشاريع تبريد المناطق حسب حالة المشروع - طن تبريد، 2021</t>
  </si>
  <si>
    <t>محطات تبريد المناطق التشغيلية حسب النشاط الاقتصادي ومصدر مياه التبريد التعويضية والكمية المستخدمة (م3)، 2021</t>
  </si>
  <si>
    <t>محطات تبريد المناطق التشغيلية حسب النشاط الاقتصادي وأسلوب التخلص من مياه التبريد المرفوضة والكمية (م3)، 2021</t>
  </si>
  <si>
    <t>Operational District Cooling Plants by Economic Activity and Method of Rejected Cooling Waer Discharge and Quantity (m3),2021</t>
  </si>
  <si>
    <t>Operational Cooling Plants by Economic Activity &amp; Source of Compensatory Cooling Waer and Quantity Used (m3), 2021</t>
  </si>
  <si>
    <t xml:space="preserve"> Plant Utilisation rate by Economic Acitivty, 2021</t>
  </si>
  <si>
    <t>Design Cooling Plant Capacity by the Project Status (cooling tons) 2021</t>
  </si>
  <si>
    <t>Number of District Cooling Projects by Project Status, 2021</t>
  </si>
  <si>
    <t>نسبة الزيادة</t>
  </si>
  <si>
    <t>طاقة منتجة</t>
  </si>
  <si>
    <t>كهرباء مستهلكة</t>
  </si>
  <si>
    <t>مقدرة  التبريد التأسيسية 2021</t>
  </si>
  <si>
    <t>مقدرة  التبريد التأسيسية 2020</t>
  </si>
  <si>
    <t>الفروقات</t>
  </si>
  <si>
    <t>المحطات</t>
  </si>
  <si>
    <t>عدد المشاريع 2020</t>
  </si>
  <si>
    <t>المقدرة التصميمية</t>
  </si>
  <si>
    <t>نسبة الزيادة مع الفروقات</t>
  </si>
  <si>
    <t>نوفمبر 2022</t>
  </si>
  <si>
    <t>November, 2022</t>
  </si>
  <si>
    <r>
      <t>District Cooling Plants By Economic Activity And Disposal Method 
For Rejected Cooling Water (M</t>
    </r>
    <r>
      <rPr>
        <b/>
        <vertAlign val="superscript"/>
        <sz val="12"/>
        <color rgb="FFB66F28"/>
        <rFont val="Arial"/>
        <family val="2"/>
      </rPr>
      <t>3</t>
    </r>
    <r>
      <rPr>
        <b/>
        <sz val="12"/>
        <color rgb="FFB66F28"/>
        <rFont val="Arial"/>
        <family val="2"/>
      </rPr>
      <t>)</t>
    </r>
  </si>
  <si>
    <t>يسر جهاز التخطيط والإحصاء أن يقدم العدد الخامس من النشرة السنوية لإحصاءات نظام تبريد المناطق لعام 2021 ضمن سلسلة نشراتها التخصصية المختلفة، وذلك في إطار خطة الجهاز الطموحة والمتوازنة في توفير وتطوير الإحصاءات البيئية.</t>
  </si>
  <si>
    <t>The Planning and Statistics Authority is pleased to present the fifth issue of the annual bulletin of  2021 District Cooling System Statistics as part of its series of specialized publications, within the framework of the PSA ambitious and balanced plan for the provision and development of environmental statistics.</t>
  </si>
  <si>
    <t>كمية التوفير بالمياه المحلاة (ألف متر مكعب/ سنة) باستخدام المياه المعالجة للتبريد</t>
  </si>
  <si>
    <t>مشاريع تحت التصميم</t>
  </si>
  <si>
    <t>Projects under design</t>
  </si>
  <si>
    <t xml:space="preserve">Project under Construction </t>
  </si>
  <si>
    <t xml:space="preserve">Project  under Construction </t>
  </si>
  <si>
    <t>كمية طاقة التبريد السنوية المنتجة (مليون طن تبريد)</t>
  </si>
  <si>
    <t xml:space="preserve">   الخور
AL-Khor
 </t>
  </si>
  <si>
    <t>كمية التوفير بالمياه المحلاة باستخدام المياه المعالجة للتبريد(ألف متر مكعب/ سنة)</t>
  </si>
  <si>
    <t>2016- 2021</t>
  </si>
  <si>
    <t xml:space="preserve"> إنفاق الجهات المزودة لخدمة تبريد المناطق على أنشطة حماية وإدارة البيئة حسب (ريال قطري) 2015-2021</t>
  </si>
  <si>
    <t>District Cooling Services Providers Expenditures On Environmental Protection Activities And Management (QR) 2015-2021</t>
  </si>
  <si>
    <t xml:space="preserve"> الخور
Al -Khor
</t>
  </si>
  <si>
    <t>1.2- District Cooling Plants by Energy Used, 
energy saved, Reduction of Generated Emissions and 
Savings in Freshwater Used in Cooling</t>
  </si>
  <si>
    <t xml:space="preserve">
* :الرواتب الإجمالية السنوية: تشمل جميع التكاليف بما فيها تذاكر السفر وبدل السكن وتكاليف السكن والعمل الاضافي والمكافئات.</t>
  </si>
  <si>
    <t>المؤسسة العامة القطرية للكهرباء والماء (كهرماء).</t>
  </si>
  <si>
    <t>كما يسر الجهاز أن يتقدم بالشكر الجزيل للمؤسسة العامة القطرية للكهرباء والماء (كهرماء) و لمسؤلي المنشآت من المؤسسات والشركات لتعاونهم ومساهمتهم في إصدار هذه النشرة.</t>
  </si>
  <si>
    <t>The PSA is also pleased to thank the Qatar electricity and water corporation (Kahramaa) and the officials of the establishments; whether institutions and companies, for their cooperation and contribution to the issuance of this bulletin.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</si>
</sst>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3" formatCode="_-* #,##0.00\ _ر_._ق_._‏_-;\-* #,##0.00\ _ر_._ق_._‏_-;_-* &quot;-&quot;??\ _ر_._ق_._‏_-;_-@_-"/>
    <numFmt numFmtId="164" formatCode="_-* #,##0_-;_-* #,##0\-;_-* &quot;-&quot;_-;_-@_-"/>
    <numFmt numFmtId="165" formatCode="_-* #,##0.00_-;_-* #,##0.00\-;_-* &quot;-&quot;??_-;_-@_-"/>
    <numFmt numFmtId="166" formatCode="_-* #,##0.00_-;\-* #,##0.00_-;_-* &quot;-&quot;??_-;_-@_-"/>
    <numFmt numFmtId="167" formatCode="_-* #,##0_-;\-* #,##0_-;_-* &quot;-&quot;??_-;_-@_-"/>
    <numFmt numFmtId="168" formatCode="#,##0_ ;\-#,##0\ "/>
    <numFmt numFmtId="169" formatCode="_-&quot;ج.م.&quot;\ * #,##0_-;_-&quot;ج.م.&quot;\ * #,##0\-;_-&quot;ج.م.&quot;\ * &quot;-&quot;_-;_-@_-"/>
    <numFmt numFmtId="170" formatCode="_-&quot;ج.م.&quot;\ * #,##0.00_-;_-&quot;ج.م.&quot;\ * #,##0.00\-;_-&quot;ج.م.&quot;\ * &quot;-&quot;??_-;_-@_-"/>
    <numFmt numFmtId="171" formatCode="0.0%"/>
    <numFmt numFmtId="172" formatCode="#,##0.0"/>
    <numFmt numFmtId="173" formatCode="0.0"/>
    <numFmt numFmtId="174" formatCode="_-* #,##0_-;_-* #,##0\-;_-* &quot;-&quot;??_-;_-@_-"/>
    <numFmt numFmtId="175" formatCode="_-* #,##0.0_-;\-* #,##0.0_-;_-* &quot;-&quot;??_-;_-@_-"/>
    <numFmt numFmtId="176" formatCode="#,##0.000"/>
    <numFmt numFmtId="177" formatCode="_-* #,##0.00000000_-;\-* #,##0.00000000_-;_-* &quot;-&quot;??_-;_-@_-"/>
  </numFmts>
  <fonts count="191">
    <font>
      <sz val="11"/>
      <color theme="1"/>
      <name val="Calibri"/>
      <family val="2"/>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charset val="178"/>
      <scheme val="minor"/>
    </font>
    <font>
      <sz val="11"/>
      <color theme="1"/>
      <name val="Calibri"/>
      <family val="2"/>
      <scheme val="minor"/>
    </font>
    <font>
      <b/>
      <sz val="11"/>
      <color theme="1"/>
      <name val="Arial"/>
      <family val="2"/>
    </font>
    <font>
      <b/>
      <sz val="12"/>
      <color theme="1"/>
      <name val="Arial"/>
      <family val="2"/>
    </font>
    <font>
      <b/>
      <sz val="10"/>
      <color rgb="FF000000"/>
      <name val="Arial"/>
      <family val="2"/>
    </font>
    <font>
      <sz val="11"/>
      <color theme="1"/>
      <name val="Arial"/>
      <family val="2"/>
    </font>
    <font>
      <sz val="12"/>
      <color theme="1"/>
      <name val="Arial"/>
      <family val="2"/>
    </font>
    <font>
      <sz val="12"/>
      <color rgb="FF000000"/>
      <name val="Arial"/>
      <family val="2"/>
    </font>
    <font>
      <sz val="14"/>
      <color rgb="FF000000"/>
      <name val="Arial"/>
      <family val="2"/>
    </font>
    <font>
      <sz val="10"/>
      <color rgb="FF000000"/>
      <name val="Arial"/>
      <family val="2"/>
    </font>
    <font>
      <sz val="10"/>
      <color theme="1"/>
      <name val="Arial"/>
      <family val="2"/>
    </font>
    <font>
      <sz val="12"/>
      <name val="Arial"/>
      <family val="2"/>
    </font>
    <font>
      <sz val="10"/>
      <name val="Arial"/>
      <family val="2"/>
      <charset val="178"/>
    </font>
    <font>
      <sz val="10"/>
      <name val="Arial"/>
      <family val="2"/>
    </font>
    <font>
      <b/>
      <sz val="10"/>
      <color theme="1"/>
      <name val="Arial"/>
      <family val="2"/>
    </font>
    <font>
      <sz val="9"/>
      <color theme="1"/>
      <name val="Arial"/>
      <family val="2"/>
    </font>
    <font>
      <b/>
      <sz val="10"/>
      <name val="Arial"/>
      <family val="2"/>
    </font>
    <font>
      <sz val="10"/>
      <name val="Calibri"/>
      <family val="2"/>
      <scheme val="minor"/>
    </font>
    <font>
      <b/>
      <sz val="14"/>
      <color indexed="12"/>
      <name val="Arial"/>
      <family val="2"/>
    </font>
    <font>
      <b/>
      <sz val="12"/>
      <color indexed="12"/>
      <name val="Arial"/>
      <family val="2"/>
    </font>
    <font>
      <b/>
      <sz val="12"/>
      <name val="Arial"/>
      <family val="2"/>
    </font>
    <font>
      <b/>
      <sz val="9"/>
      <name val="Arial"/>
      <family val="2"/>
    </font>
    <font>
      <b/>
      <sz val="12"/>
      <name val="Arial"/>
      <family val="2"/>
      <charset val="178"/>
    </font>
    <font>
      <b/>
      <sz val="11"/>
      <name val="Arial"/>
      <family val="2"/>
      <charset val="178"/>
    </font>
    <font>
      <b/>
      <sz val="8"/>
      <name val="Arial"/>
      <family val="2"/>
    </font>
    <font>
      <u/>
      <sz val="11"/>
      <color theme="10"/>
      <name val="Calibri"/>
      <family val="2"/>
    </font>
    <font>
      <sz val="8"/>
      <name val="Arial"/>
      <family val="2"/>
      <charset val="178"/>
    </font>
    <font>
      <b/>
      <sz val="10"/>
      <color indexed="10"/>
      <name val="Arial"/>
      <family val="2"/>
      <charset val="178"/>
    </font>
    <font>
      <b/>
      <sz val="8"/>
      <color indexed="10"/>
      <name val="Arial"/>
      <family val="2"/>
    </font>
    <font>
      <b/>
      <sz val="12"/>
      <color indexed="10"/>
      <name val="Arial"/>
      <family val="2"/>
      <charset val="178"/>
    </font>
    <font>
      <b/>
      <sz val="11"/>
      <color theme="1"/>
      <name val="Calibri"/>
      <family val="2"/>
      <scheme val="minor"/>
    </font>
    <font>
      <sz val="11"/>
      <name val="Calibri"/>
      <family val="2"/>
      <scheme val="minor"/>
    </font>
    <font>
      <sz val="10"/>
      <color theme="1"/>
      <name val="Calibri"/>
      <family val="2"/>
      <scheme val="minor"/>
    </font>
    <font>
      <sz val="10"/>
      <name val="Arial"/>
      <family val="2"/>
    </font>
    <font>
      <b/>
      <sz val="18"/>
      <color theme="0"/>
      <name val="Sakkal Majalla"/>
      <charset val="178"/>
    </font>
    <font>
      <b/>
      <sz val="14"/>
      <color theme="0"/>
      <name val="Arial Narrow"/>
      <family val="2"/>
    </font>
    <font>
      <b/>
      <sz val="14"/>
      <name val="Sakkal Majalla"/>
      <charset val="178"/>
    </font>
    <font>
      <sz val="14"/>
      <name val="Sakkal Majalla"/>
      <charset val="178"/>
    </font>
    <font>
      <b/>
      <sz val="12"/>
      <name val="Sakkal Majalla"/>
      <charset val="178"/>
    </font>
    <font>
      <b/>
      <strike/>
      <sz val="14"/>
      <name val="Traditional Arabic"/>
      <family val="1"/>
    </font>
    <font>
      <b/>
      <sz val="15"/>
      <name val="Sakkal Majalla"/>
      <charset val="178"/>
    </font>
    <font>
      <sz val="16"/>
      <name val="Arial"/>
      <family val="2"/>
    </font>
    <font>
      <sz val="14"/>
      <color indexed="9"/>
      <name val="Arial"/>
      <family val="2"/>
    </font>
    <font>
      <sz val="12"/>
      <name val="Arial Narrow"/>
      <family val="2"/>
    </font>
    <font>
      <sz val="11"/>
      <color indexed="8"/>
      <name val="Calibri"/>
      <family val="2"/>
    </font>
    <font>
      <sz val="11"/>
      <name val="Arial"/>
      <family val="2"/>
      <charset val="178"/>
    </font>
    <font>
      <sz val="26"/>
      <name val="Tahoma"/>
      <family val="2"/>
    </font>
    <font>
      <sz val="26"/>
      <color rgb="FF660033"/>
      <name val="Sakkal Majalla"/>
      <charset val="178"/>
    </font>
    <font>
      <b/>
      <sz val="10"/>
      <name val="Arial Black"/>
      <family val="2"/>
    </font>
    <font>
      <b/>
      <sz val="16"/>
      <name val="Arial Black"/>
      <family val="2"/>
    </font>
    <font>
      <b/>
      <sz val="15"/>
      <name val="Arial Narrow"/>
      <family val="2"/>
    </font>
    <font>
      <b/>
      <sz val="13"/>
      <name val="Arial Narrow"/>
      <family val="2"/>
    </font>
    <font>
      <b/>
      <sz val="20"/>
      <name val="Sakkal Majalla"/>
      <charset val="178"/>
    </font>
    <font>
      <sz val="2"/>
      <name val="Traditional Arabic"/>
      <family val="1"/>
    </font>
    <font>
      <b/>
      <sz val="14"/>
      <name val="Arial"/>
      <family val="2"/>
    </font>
    <font>
      <b/>
      <sz val="16"/>
      <name val="Arial"/>
      <family val="2"/>
    </font>
    <font>
      <sz val="12"/>
      <name val="Calibri"/>
      <family val="2"/>
      <scheme val="minor"/>
    </font>
    <font>
      <b/>
      <sz val="11"/>
      <name val="Arial"/>
      <family val="2"/>
    </font>
    <font>
      <sz val="1"/>
      <color theme="1"/>
      <name val="Traditional Arabic"/>
      <family val="1"/>
    </font>
    <font>
      <sz val="1"/>
      <color theme="1"/>
      <name val="Times New Roman"/>
      <family val="1"/>
    </font>
    <font>
      <b/>
      <sz val="14"/>
      <color theme="1"/>
      <name val="Calibri"/>
      <family val="2"/>
      <scheme val="minor"/>
    </font>
    <font>
      <sz val="14"/>
      <color theme="1"/>
      <name val="Calibri"/>
      <family val="2"/>
      <scheme val="minor"/>
    </font>
    <font>
      <b/>
      <sz val="14"/>
      <color theme="1"/>
      <name val="Sakkal Majalla"/>
      <charset val="178"/>
    </font>
    <font>
      <sz val="10"/>
      <name val="Arial"/>
      <family val="2"/>
    </font>
    <font>
      <b/>
      <sz val="11"/>
      <color rgb="FF000000"/>
      <name val="Arial"/>
      <family val="2"/>
    </font>
    <font>
      <b/>
      <sz val="9"/>
      <color rgb="FF000000"/>
      <name val="Arial"/>
      <family val="2"/>
    </font>
    <font>
      <sz val="8"/>
      <color theme="1"/>
      <name val="Arial"/>
      <family val="2"/>
    </font>
    <font>
      <sz val="8"/>
      <color rgb="FF000000"/>
      <name val="Arial"/>
      <family val="2"/>
    </font>
    <font>
      <b/>
      <sz val="8"/>
      <color rgb="FF000000"/>
      <name val="Arial"/>
      <family val="2"/>
    </font>
    <font>
      <sz val="8"/>
      <name val="Arial"/>
      <family val="2"/>
    </font>
    <font>
      <b/>
      <sz val="9"/>
      <color theme="1"/>
      <name val="Arial"/>
      <family val="2"/>
    </font>
    <font>
      <sz val="9"/>
      <name val="Arial"/>
      <family val="2"/>
    </font>
    <font>
      <sz val="9"/>
      <color rgb="FF000000"/>
      <name val="Arial"/>
      <family val="2"/>
    </font>
    <font>
      <sz val="11"/>
      <color rgb="FF000000"/>
      <name val="Arial"/>
      <family val="2"/>
    </font>
    <font>
      <sz val="11"/>
      <name val="Arial"/>
      <family val="2"/>
    </font>
    <font>
      <b/>
      <sz val="10"/>
      <name val="Traditional Arabic"/>
      <family val="1"/>
    </font>
    <font>
      <u/>
      <sz val="10"/>
      <color theme="10"/>
      <name val="Arial"/>
      <family val="2"/>
    </font>
    <font>
      <b/>
      <sz val="11"/>
      <name val="Arabic Transparent"/>
      <charset val="178"/>
    </font>
    <font>
      <b/>
      <sz val="9"/>
      <name val="Calibri"/>
      <family val="2"/>
      <scheme val="minor"/>
    </font>
    <font>
      <b/>
      <sz val="16"/>
      <color theme="0"/>
      <name val="Sakkal Majalla"/>
      <charset val="178"/>
    </font>
    <font>
      <b/>
      <sz val="14"/>
      <color theme="0"/>
      <name val="Arial"/>
      <family val="2"/>
    </font>
    <font>
      <b/>
      <sz val="12"/>
      <color theme="5" tint="-0.499984740745262"/>
      <name val="Arial Unicode MS"/>
      <family val="2"/>
    </font>
    <font>
      <b/>
      <sz val="10"/>
      <color theme="0"/>
      <name val="Arial"/>
      <family val="2"/>
    </font>
    <font>
      <b/>
      <sz val="12"/>
      <color theme="1"/>
      <name val="Sakkal Majalla"/>
      <charset val="178"/>
    </font>
    <font>
      <sz val="12"/>
      <name val="Sakkal Majalla"/>
      <charset val="178"/>
    </font>
    <font>
      <sz val="11"/>
      <color theme="8" tint="-0.499984740745262"/>
      <name val="Calibri"/>
      <family val="2"/>
      <scheme val="minor"/>
    </font>
    <font>
      <sz val="9"/>
      <color theme="1"/>
      <name val="Calibri"/>
      <family val="2"/>
      <scheme val="minor"/>
    </font>
    <font>
      <b/>
      <sz val="40"/>
      <color rgb="FF993366"/>
      <name val="Arial Narrow"/>
      <family val="2"/>
    </font>
    <font>
      <b/>
      <sz val="20"/>
      <color rgb="FFAD3973"/>
      <name val="Sakkal Majalla"/>
      <charset val="178"/>
    </font>
    <font>
      <b/>
      <sz val="12"/>
      <color rgb="FFAD3973"/>
      <name val="Arial Unicode MS"/>
      <family val="2"/>
    </font>
    <font>
      <b/>
      <sz val="16"/>
      <name val="Sakkal Majalla"/>
      <charset val="178"/>
    </font>
    <font>
      <sz val="11"/>
      <name val="Calibri"/>
      <family val="2"/>
      <charset val="178"/>
      <scheme val="minor"/>
    </font>
    <font>
      <b/>
      <sz val="11"/>
      <name val="Calibri"/>
      <family val="2"/>
      <charset val="178"/>
      <scheme val="minor"/>
    </font>
    <font>
      <b/>
      <sz val="11"/>
      <name val="Sakkal Majalla"/>
      <charset val="178"/>
    </font>
    <font>
      <b/>
      <sz val="12"/>
      <color rgb="FF000000"/>
      <name val="Sakkal Majalla"/>
      <charset val="178"/>
    </font>
    <font>
      <sz val="10"/>
      <color rgb="FF000000"/>
      <name val="Calibri"/>
      <family val="2"/>
      <scheme val="minor"/>
    </font>
    <font>
      <b/>
      <sz val="30"/>
      <name val="Sakkal Majalla"/>
      <charset val="178"/>
    </font>
    <font>
      <b/>
      <sz val="20"/>
      <name val="Arial Unicode MS"/>
      <family val="2"/>
    </font>
    <font>
      <b/>
      <i/>
      <sz val="20"/>
      <color rgb="FFAD3973"/>
      <name val="Arial Narrow"/>
      <family val="2"/>
    </font>
    <font>
      <sz val="9"/>
      <name val="Calibri"/>
      <family val="2"/>
      <scheme val="minor"/>
    </font>
    <font>
      <b/>
      <sz val="10"/>
      <color theme="1"/>
      <name val="Calibri"/>
      <family val="2"/>
      <scheme val="minor"/>
    </font>
    <font>
      <b/>
      <sz val="22"/>
      <color theme="1"/>
      <name val="Sakkal Majalla"/>
      <charset val="178"/>
    </font>
    <font>
      <b/>
      <sz val="18"/>
      <color theme="1"/>
      <name val="Sakkal Majalla"/>
      <charset val="178"/>
    </font>
    <font>
      <sz val="10"/>
      <color rgb="FFFF0000"/>
      <name val="Arial"/>
      <family val="2"/>
    </font>
    <font>
      <b/>
      <sz val="20"/>
      <color theme="1"/>
      <name val="Arial"/>
      <family val="2"/>
    </font>
    <font>
      <sz val="10"/>
      <color rgb="FF017D65"/>
      <name val="Arial"/>
      <family val="2"/>
    </font>
    <font>
      <sz val="26"/>
      <color rgb="FF017D65"/>
      <name val="Sakkal Majalla"/>
      <charset val="178"/>
    </font>
    <font>
      <b/>
      <i/>
      <sz val="20"/>
      <color rgb="FF017D65"/>
      <name val="Arial Narrow"/>
      <family val="2"/>
    </font>
    <font>
      <b/>
      <sz val="20"/>
      <color rgb="FF017D65"/>
      <name val="Sakkal Majalla"/>
      <charset val="178"/>
    </font>
    <font>
      <b/>
      <sz val="14"/>
      <color rgb="FF017D65"/>
      <name val="Cambria"/>
      <family val="1"/>
      <scheme val="major"/>
    </font>
    <font>
      <sz val="40"/>
      <color theme="1"/>
      <name val="Sakkal Majalla"/>
      <charset val="178"/>
    </font>
    <font>
      <sz val="26"/>
      <color theme="1"/>
      <name val="Sakkal Majalla"/>
      <charset val="178"/>
    </font>
    <font>
      <b/>
      <sz val="13"/>
      <name val="Arial"/>
      <family val="2"/>
    </font>
    <font>
      <sz val="12"/>
      <color rgb="FF000000"/>
      <name val="Sakkal Majalla"/>
      <charset val="178"/>
    </font>
    <font>
      <sz val="14"/>
      <color rgb="FF000000"/>
      <name val="Sakkal Majalla"/>
      <charset val="178"/>
    </font>
    <font>
      <sz val="11"/>
      <color theme="1"/>
      <name val="Sakkal Majalla"/>
      <charset val="178"/>
    </font>
    <font>
      <sz val="8"/>
      <color theme="1"/>
      <name val="Calibri"/>
      <family val="2"/>
    </font>
    <font>
      <sz val="12"/>
      <color theme="1"/>
      <name val="Sakkal Majalla"/>
      <charset val="178"/>
    </font>
    <font>
      <sz val="8"/>
      <name val="Calibri"/>
      <family val="2"/>
      <scheme val="minor"/>
    </font>
    <font>
      <b/>
      <sz val="11"/>
      <color theme="1"/>
      <name val="Sakkal Majalla"/>
      <charset val="178"/>
    </font>
    <font>
      <sz val="10"/>
      <color rgb="FF5C428B"/>
      <name val="Arial"/>
      <family val="2"/>
    </font>
    <font>
      <b/>
      <sz val="16"/>
      <color theme="1"/>
      <name val="Sakkal Majalla"/>
      <charset val="178"/>
    </font>
    <font>
      <b/>
      <sz val="13"/>
      <color theme="1"/>
      <name val="Arial"/>
      <family val="2"/>
    </font>
    <font>
      <b/>
      <sz val="16"/>
      <color rgb="FFCB7E2E"/>
      <name val="Sakkal Majalla"/>
      <charset val="178"/>
    </font>
    <font>
      <b/>
      <sz val="12"/>
      <color rgb="FFCB7E2E"/>
      <name val="Arial"/>
      <family val="2"/>
    </font>
    <font>
      <b/>
      <sz val="11"/>
      <color rgb="FFCB7E2E"/>
      <name val="Calibri"/>
      <family val="2"/>
      <scheme val="minor"/>
    </font>
    <font>
      <sz val="11"/>
      <color rgb="FFCB7E2E"/>
      <name val="Calibri"/>
      <family val="2"/>
      <scheme val="minor"/>
    </font>
    <font>
      <b/>
      <sz val="10"/>
      <color rgb="FFCB7E2E"/>
      <name val="Arial"/>
      <family val="2"/>
    </font>
    <font>
      <sz val="10"/>
      <color rgb="FFCB7E2E"/>
      <name val="Arial"/>
      <family val="2"/>
    </font>
    <font>
      <b/>
      <vertAlign val="superscript"/>
      <sz val="11"/>
      <color theme="1"/>
      <name val="Calibri"/>
      <family val="2"/>
      <scheme val="minor"/>
    </font>
    <font>
      <b/>
      <vertAlign val="superscript"/>
      <sz val="9"/>
      <color theme="1"/>
      <name val="Arial"/>
      <family val="2"/>
    </font>
    <font>
      <b/>
      <vertAlign val="superscript"/>
      <sz val="12"/>
      <name val="Calibri"/>
      <family val="2"/>
      <scheme val="minor"/>
    </font>
    <font>
      <b/>
      <sz val="12"/>
      <name val="Calibri"/>
      <family val="2"/>
      <scheme val="minor"/>
    </font>
    <font>
      <b/>
      <sz val="20"/>
      <color rgb="FFCB7E2E"/>
      <name val="Sakkal Majalla"/>
      <charset val="178"/>
    </font>
    <font>
      <b/>
      <sz val="15"/>
      <color theme="1"/>
      <name val="Sakkal Majalla"/>
      <charset val="178"/>
    </font>
    <font>
      <sz val="14"/>
      <color theme="1"/>
      <name val="Sakkal Majalla"/>
      <charset val="178"/>
    </font>
    <font>
      <b/>
      <sz val="18"/>
      <name val="Sakkal Majalla"/>
      <charset val="178"/>
    </font>
    <font>
      <b/>
      <sz val="14"/>
      <name val="Arial Narrow"/>
      <family val="2"/>
    </font>
    <font>
      <b/>
      <sz val="11"/>
      <color rgb="FFCB7E2E"/>
      <name val="Arial"/>
      <family val="2"/>
    </font>
    <font>
      <b/>
      <sz val="20"/>
      <color theme="1"/>
      <name val="Sakkal Majalla"/>
      <charset val="178"/>
    </font>
    <font>
      <sz val="11"/>
      <color theme="1"/>
      <name val="Arial Black"/>
      <family val="2"/>
    </font>
    <font>
      <b/>
      <sz val="10"/>
      <name val="Sakkal Majalla"/>
      <charset val="178"/>
    </font>
    <font>
      <b/>
      <sz val="10"/>
      <name val="Calibri"/>
      <family val="2"/>
      <scheme val="minor"/>
    </font>
    <font>
      <b/>
      <sz val="50"/>
      <color theme="1"/>
      <name val="Sakkal Majalla"/>
      <charset val="178"/>
    </font>
    <font>
      <b/>
      <i/>
      <sz val="20"/>
      <color theme="1"/>
      <name val="Arial Narrow"/>
      <family val="2"/>
    </font>
    <font>
      <b/>
      <i/>
      <sz val="36"/>
      <color theme="1"/>
      <name val="Arial Narrow"/>
      <family val="2"/>
    </font>
    <font>
      <b/>
      <sz val="14"/>
      <color theme="1"/>
      <name val="Cambria"/>
      <family val="1"/>
      <scheme val="major"/>
    </font>
    <font>
      <sz val="11"/>
      <color rgb="FFFF0000"/>
      <name val="Calibri"/>
      <family val="2"/>
      <scheme val="minor"/>
    </font>
    <font>
      <sz val="11"/>
      <color rgb="FFFFFF00"/>
      <name val="Calibri"/>
      <family val="2"/>
      <scheme val="minor"/>
    </font>
    <font>
      <b/>
      <sz val="13"/>
      <name val="Sakkal Majalla"/>
      <charset val="178"/>
    </font>
    <font>
      <b/>
      <sz val="10"/>
      <color rgb="FFFF0000"/>
      <name val="Arial"/>
      <family val="2"/>
    </font>
    <font>
      <b/>
      <sz val="60"/>
      <color rgb="FFB66F28"/>
      <name val="Sakkal Majalla"/>
    </font>
    <font>
      <b/>
      <sz val="40"/>
      <color rgb="FFB66F28"/>
      <name val="Arial Unicode MS"/>
      <family val="2"/>
      <charset val="178"/>
    </font>
    <font>
      <b/>
      <sz val="14"/>
      <color theme="1"/>
      <name val="Sakkal Majalla"/>
    </font>
    <font>
      <b/>
      <sz val="12"/>
      <name val="Sakkal Majalla"/>
    </font>
    <font>
      <sz val="12"/>
      <name val="Sakkal Majalla"/>
    </font>
    <font>
      <b/>
      <sz val="13"/>
      <color theme="1"/>
      <name val="Sakkal Majalla"/>
    </font>
    <font>
      <b/>
      <sz val="12"/>
      <color theme="1"/>
      <name val="Sakkal Majalla"/>
    </font>
    <font>
      <sz val="12"/>
      <color theme="1"/>
      <name val="Sakkal Majalla"/>
    </font>
    <font>
      <sz val="10"/>
      <color theme="1"/>
      <name val="Sakkal Majalla"/>
    </font>
    <font>
      <sz val="11"/>
      <color theme="1"/>
      <name val="Sakkal Majalla"/>
    </font>
    <font>
      <b/>
      <sz val="14"/>
      <color rgb="FFB66F28"/>
      <name val="Sakkal Majalla"/>
    </font>
    <font>
      <b/>
      <sz val="12"/>
      <color rgb="FFB66F28"/>
      <name val="Arial"/>
      <family val="2"/>
    </font>
    <font>
      <b/>
      <sz val="50"/>
      <color rgb="FFB66F28"/>
      <name val="Sakkal Majalla"/>
    </font>
    <font>
      <sz val="40"/>
      <color rgb="FFB66F28"/>
      <name val="Arial"/>
      <family val="2"/>
    </font>
    <font>
      <b/>
      <sz val="30"/>
      <color rgb="FFB66F28"/>
      <name val="Sakkal Majalla"/>
    </font>
    <font>
      <b/>
      <sz val="20"/>
      <color rgb="FFB66F28"/>
      <name val="Arial Unicode MS"/>
      <family val="2"/>
    </font>
    <font>
      <sz val="60"/>
      <color rgb="FFB66F28"/>
      <name val="Sakkal Majalla"/>
    </font>
    <font>
      <b/>
      <sz val="40"/>
      <color rgb="FFB66F28"/>
      <name val="Arial Unicode MS"/>
      <family val="2"/>
    </font>
    <font>
      <sz val="50"/>
      <color rgb="FFB66F28"/>
      <name val="Sakkal Majalla"/>
    </font>
    <font>
      <b/>
      <vertAlign val="superscript"/>
      <sz val="12"/>
      <color rgb="FFB66F28"/>
      <name val="Arial"/>
      <family val="2"/>
    </font>
    <font>
      <b/>
      <sz val="16"/>
      <color rgb="FFB66F28"/>
      <name val="Sakkal Majalla"/>
    </font>
    <font>
      <b/>
      <sz val="11"/>
      <color rgb="FFB66F28"/>
      <name val="Arial"/>
      <family val="2"/>
    </font>
    <font>
      <b/>
      <sz val="10"/>
      <color rgb="FFB66F28"/>
      <name val="Arial"/>
      <family val="2"/>
    </font>
    <font>
      <b/>
      <sz val="11"/>
      <color rgb="FFB66F28"/>
      <name val="Calibri"/>
      <family val="2"/>
      <scheme val="minor"/>
    </font>
    <font>
      <sz val="11"/>
      <color rgb="FFB66F28"/>
      <name val="Calibri"/>
      <family val="2"/>
      <scheme val="minor"/>
    </font>
    <font>
      <b/>
      <sz val="12"/>
      <color rgb="FFB66F28"/>
      <name val="Sakkal Majalla"/>
    </font>
    <font>
      <sz val="11"/>
      <color rgb="FFB66F28"/>
      <name val="Arial"/>
      <family val="2"/>
    </font>
    <font>
      <b/>
      <sz val="12"/>
      <color rgb="FFB66F28"/>
      <name val="Calibri"/>
      <family val="2"/>
      <scheme val="minor"/>
    </font>
    <font>
      <b/>
      <sz val="11"/>
      <color theme="1"/>
      <name val="Sakkal Majalla"/>
    </font>
  </fonts>
  <fills count="23">
    <fill>
      <patternFill patternType="none"/>
    </fill>
    <fill>
      <patternFill patternType="gray125"/>
    </fill>
    <fill>
      <patternFill patternType="solid">
        <fgColor theme="2"/>
        <bgColor indexed="64"/>
      </patternFill>
    </fill>
    <fill>
      <patternFill patternType="solid">
        <fgColor indexed="43"/>
        <bgColor indexed="64"/>
      </patternFill>
    </fill>
    <fill>
      <patternFill patternType="solid">
        <fgColor theme="0"/>
        <bgColor indexed="64"/>
      </patternFill>
    </fill>
    <fill>
      <patternFill patternType="solid">
        <fgColor indexed="9"/>
        <bgColor indexed="64"/>
      </patternFill>
    </fill>
    <fill>
      <patternFill patternType="solid">
        <fgColor rgb="FF5CB565"/>
        <bgColor indexed="64"/>
      </patternFill>
    </fill>
    <fill>
      <patternFill patternType="solid">
        <fgColor rgb="FF8FE991"/>
        <bgColor indexed="64"/>
      </patternFill>
    </fill>
    <fill>
      <patternFill patternType="solid">
        <fgColor theme="5" tint="-0.249977111117893"/>
        <bgColor indexed="64"/>
      </patternFill>
    </fill>
    <fill>
      <patternFill patternType="solid">
        <fgColor theme="5" tint="0.79998168889431442"/>
        <bgColor indexed="64"/>
      </patternFill>
    </fill>
    <fill>
      <patternFill patternType="solid">
        <fgColor rgb="FFF1D3E2"/>
        <bgColor indexed="64"/>
      </patternFill>
    </fill>
    <fill>
      <patternFill patternType="solid">
        <fgColor rgb="FFCA5E94"/>
        <bgColor indexed="64"/>
      </patternFill>
    </fill>
    <fill>
      <patternFill patternType="solid">
        <fgColor theme="4" tint="0.79998168889431442"/>
        <bgColor theme="4" tint="0.79998168889431442"/>
      </patternFill>
    </fill>
    <fill>
      <patternFill patternType="solid">
        <fgColor rgb="FF2BFDD5"/>
        <bgColor indexed="64"/>
      </patternFill>
    </fill>
    <fill>
      <patternFill patternType="solid">
        <fgColor rgb="FF19A7FF"/>
        <bgColor indexed="64"/>
      </patternFill>
    </fill>
    <fill>
      <patternFill patternType="solid">
        <fgColor rgb="FF97D7FF"/>
        <bgColor indexed="64"/>
      </patternFill>
    </fill>
    <fill>
      <patternFill patternType="solid">
        <fgColor rgb="FFCB7E2E"/>
        <bgColor indexed="64"/>
      </patternFill>
    </fill>
    <fill>
      <patternFill patternType="solid">
        <fgColor rgb="FFFFDEB7"/>
        <bgColor indexed="64"/>
      </patternFill>
    </fill>
    <fill>
      <patternFill patternType="solid">
        <fgColor rgb="FFFFFF00"/>
        <bgColor indexed="64"/>
      </patternFill>
    </fill>
    <fill>
      <patternFill patternType="solid">
        <fgColor rgb="FF5BC1FF"/>
        <bgColor indexed="64"/>
      </patternFill>
    </fill>
    <fill>
      <patternFill patternType="solid">
        <fgColor rgb="FFD58C43"/>
        <bgColor indexed="64"/>
      </patternFill>
    </fill>
    <fill>
      <patternFill patternType="solid">
        <fgColor rgb="FFFFEED9"/>
        <bgColor indexed="64"/>
      </patternFill>
    </fill>
    <fill>
      <patternFill patternType="solid">
        <fgColor rgb="FFE1AD79"/>
        <bgColor indexed="64"/>
      </patternFill>
    </fill>
  </fills>
  <borders count="24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0"/>
      </left>
      <right style="medium">
        <color indexed="60"/>
      </right>
      <top/>
      <bottom/>
      <diagonal/>
    </border>
    <border diagonalUp="1">
      <left style="medium">
        <color indexed="60"/>
      </left>
      <right style="medium">
        <color indexed="60"/>
      </right>
      <top style="medium">
        <color indexed="60"/>
      </top>
      <bottom style="medium">
        <color indexed="60"/>
      </bottom>
      <diagonal style="medium">
        <color indexed="60"/>
      </diagonal>
    </border>
    <border diagonalDown="1">
      <left style="medium">
        <color indexed="60"/>
      </left>
      <right style="medium">
        <color indexed="60"/>
      </right>
      <top style="medium">
        <color indexed="60"/>
      </top>
      <bottom style="medium">
        <color indexed="60"/>
      </bottom>
      <diagonal style="medium">
        <color indexed="60"/>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right/>
      <top style="thin">
        <color theme="4"/>
      </top>
      <bottom style="double">
        <color theme="4"/>
      </bottom>
      <diagonal/>
    </border>
    <border>
      <left/>
      <right style="medium">
        <color theme="0"/>
      </right>
      <top/>
      <bottom/>
      <diagonal/>
    </border>
    <border>
      <left style="medium">
        <color theme="0"/>
      </left>
      <right style="medium">
        <color theme="0"/>
      </right>
      <top/>
      <bottom/>
      <diagonal/>
    </border>
    <border>
      <left style="medium">
        <color theme="0"/>
      </left>
      <right/>
      <top/>
      <bottom/>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top style="medium">
        <color indexed="60"/>
      </top>
      <bottom style="medium">
        <color indexed="60"/>
      </bottom>
      <diagonal/>
    </border>
    <border>
      <left/>
      <right/>
      <top style="medium">
        <color indexed="60"/>
      </top>
      <bottom/>
      <diagonal/>
    </border>
    <border>
      <left style="medium">
        <color indexed="60"/>
      </left>
      <right style="medium">
        <color indexed="60"/>
      </right>
      <top style="medium">
        <color indexed="60"/>
      </top>
      <bottom style="medium">
        <color indexed="60"/>
      </bottom>
      <diagonal/>
    </border>
    <border>
      <left/>
      <right style="medium">
        <color theme="0"/>
      </right>
      <top style="medium">
        <color theme="0"/>
      </top>
      <bottom style="medium">
        <color theme="0"/>
      </bottom>
      <diagonal/>
    </border>
    <border>
      <left style="medium">
        <color theme="0"/>
      </left>
      <right style="medium">
        <color theme="0"/>
      </right>
      <top style="medium">
        <color theme="0"/>
      </top>
      <bottom style="medium">
        <color theme="0"/>
      </bottom>
      <diagonal/>
    </border>
    <border>
      <left style="medium">
        <color theme="0"/>
      </left>
      <right/>
      <top style="medium">
        <color theme="0"/>
      </top>
      <bottom style="medium">
        <color theme="0"/>
      </bottom>
      <diagonal/>
    </border>
    <border>
      <left/>
      <right style="medium">
        <color theme="0"/>
      </right>
      <top style="medium">
        <color theme="0"/>
      </top>
      <bottom/>
      <diagonal/>
    </border>
    <border>
      <left style="medium">
        <color theme="0"/>
      </left>
      <right style="medium">
        <color theme="0"/>
      </right>
      <top style="medium">
        <color theme="0"/>
      </top>
      <bottom/>
      <diagonal/>
    </border>
    <border>
      <left/>
      <right/>
      <top style="medium">
        <color theme="0"/>
      </top>
      <bottom style="medium">
        <color theme="0"/>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theme="0"/>
      </right>
      <top style="thin">
        <color rgb="FF993366"/>
      </top>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style="thin">
        <color theme="0"/>
      </left>
      <right style="thin">
        <color theme="0"/>
      </right>
      <top/>
      <bottom style="thin">
        <color rgb="FF993366"/>
      </bottom>
      <diagonal/>
    </border>
    <border>
      <left/>
      <right style="thin">
        <color theme="0"/>
      </right>
      <top style="thin">
        <color theme="0"/>
      </top>
      <bottom style="medium">
        <color theme="0"/>
      </bottom>
      <diagonal/>
    </border>
    <border>
      <left style="thin">
        <color theme="0"/>
      </left>
      <right style="thin">
        <color theme="0"/>
      </right>
      <top style="thin">
        <color theme="0"/>
      </top>
      <bottom style="medium">
        <color theme="0"/>
      </bottom>
      <diagonal/>
    </border>
    <border>
      <left style="thin">
        <color theme="0"/>
      </left>
      <right/>
      <top style="thin">
        <color theme="0"/>
      </top>
      <bottom style="medium">
        <color theme="0"/>
      </bottom>
      <diagonal/>
    </border>
    <border>
      <left style="thin">
        <color theme="0"/>
      </left>
      <right style="thin">
        <color theme="0"/>
      </right>
      <top/>
      <bottom style="medium">
        <color theme="0"/>
      </bottom>
      <diagonal/>
    </border>
    <border>
      <left/>
      <right style="thin">
        <color theme="0"/>
      </right>
      <top style="medium">
        <color theme="0"/>
      </top>
      <bottom style="medium">
        <color theme="0"/>
      </bottom>
      <diagonal/>
    </border>
    <border>
      <left style="thin">
        <color theme="0"/>
      </left>
      <right style="thin">
        <color theme="0"/>
      </right>
      <top style="medium">
        <color theme="0"/>
      </top>
      <bottom style="medium">
        <color theme="0"/>
      </bottom>
      <diagonal/>
    </border>
    <border>
      <left style="thin">
        <color theme="0"/>
      </left>
      <right/>
      <top style="medium">
        <color theme="0"/>
      </top>
      <bottom style="medium">
        <color theme="0"/>
      </bottom>
      <diagonal/>
    </border>
    <border>
      <left/>
      <right style="thin">
        <color theme="0"/>
      </right>
      <top style="medium">
        <color theme="0"/>
      </top>
      <bottom/>
      <diagonal/>
    </border>
    <border>
      <left style="thin">
        <color theme="0"/>
      </left>
      <right style="thin">
        <color theme="0"/>
      </right>
      <top style="medium">
        <color theme="0"/>
      </top>
      <bottom/>
      <diagonal/>
    </border>
    <border>
      <left style="thin">
        <color theme="0"/>
      </left>
      <right/>
      <top style="medium">
        <color theme="0"/>
      </top>
      <bottom/>
      <diagonal/>
    </border>
    <border>
      <left style="thin">
        <color theme="0"/>
      </left>
      <right style="thin">
        <color theme="0"/>
      </right>
      <top style="thin">
        <color rgb="FF017D65"/>
      </top>
      <bottom style="thin">
        <color rgb="FF017D65"/>
      </bottom>
      <diagonal/>
    </border>
    <border>
      <left/>
      <right/>
      <top style="thin">
        <color theme="0"/>
      </top>
      <bottom/>
      <diagonal/>
    </border>
    <border>
      <left style="thin">
        <color auto="1"/>
      </left>
      <right style="double">
        <color auto="1"/>
      </right>
      <top style="thin">
        <color auto="1"/>
      </top>
      <bottom style="double">
        <color auto="1"/>
      </bottom>
      <diagonal/>
    </border>
    <border>
      <left style="double">
        <color auto="1"/>
      </left>
      <right style="double">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double">
        <color auto="1"/>
      </right>
      <top style="double">
        <color auto="1"/>
      </top>
      <bottom style="double">
        <color auto="1"/>
      </bottom>
      <diagonal/>
    </border>
    <border>
      <left style="double">
        <color auto="1"/>
      </left>
      <right style="double">
        <color auto="1"/>
      </right>
      <top style="double">
        <color auto="1"/>
      </top>
      <bottom style="double">
        <color auto="1"/>
      </bottom>
      <diagonal/>
    </border>
    <border>
      <left style="double">
        <color auto="1"/>
      </left>
      <right style="thin">
        <color auto="1"/>
      </right>
      <top style="double">
        <color auto="1"/>
      </top>
      <bottom style="double">
        <color auto="1"/>
      </bottom>
      <diagonal/>
    </border>
    <border>
      <left style="thin">
        <color auto="1"/>
      </left>
      <right style="double">
        <color auto="1"/>
      </right>
      <top style="double">
        <color auto="1"/>
      </top>
      <bottom style="thin">
        <color auto="1"/>
      </bottom>
      <diagonal/>
    </border>
    <border>
      <left style="double">
        <color auto="1"/>
      </left>
      <right style="double">
        <color auto="1"/>
      </right>
      <top style="double">
        <color auto="1"/>
      </top>
      <bottom style="thin">
        <color auto="1"/>
      </bottom>
      <diagonal/>
    </border>
    <border>
      <left style="double">
        <color auto="1"/>
      </left>
      <right style="thin">
        <color auto="1"/>
      </right>
      <top style="double">
        <color auto="1"/>
      </top>
      <bottom style="thin">
        <color auto="1"/>
      </bottom>
      <diagonal/>
    </border>
    <border>
      <left/>
      <right style="thin">
        <color theme="0"/>
      </right>
      <top style="thin">
        <color rgb="FF7C5EB2"/>
      </top>
      <bottom style="thin">
        <color rgb="FF7C5EB2"/>
      </bottom>
      <diagonal/>
    </border>
    <border>
      <left style="thin">
        <color theme="0"/>
      </left>
      <right style="thin">
        <color theme="0"/>
      </right>
      <top style="thin">
        <color rgb="FF7C5EB2"/>
      </top>
      <bottom style="thin">
        <color rgb="FF7C5EB2"/>
      </bottom>
      <diagonal/>
    </border>
    <border>
      <left/>
      <right style="thin">
        <color theme="0"/>
      </right>
      <top style="thin">
        <color rgb="FF7C5EB2"/>
      </top>
      <bottom style="thin">
        <color theme="0"/>
      </bottom>
      <diagonal/>
    </border>
    <border>
      <left style="thin">
        <color theme="0"/>
      </left>
      <right style="thin">
        <color theme="0"/>
      </right>
      <top style="thin">
        <color rgb="FF7C5EB2"/>
      </top>
      <bottom/>
      <diagonal/>
    </border>
    <border>
      <left style="thin">
        <color theme="0"/>
      </left>
      <right style="thin">
        <color theme="0"/>
      </right>
      <top/>
      <bottom style="thin">
        <color rgb="FF7C5EB2"/>
      </bottom>
      <diagonal/>
    </border>
    <border>
      <left/>
      <right/>
      <top/>
      <bottom style="thin">
        <color theme="0"/>
      </bottom>
      <diagonal/>
    </border>
    <border>
      <left/>
      <right/>
      <top style="thin">
        <color rgb="FF7C5EB2"/>
      </top>
      <bottom/>
      <diagonal/>
    </border>
    <border>
      <left style="thin">
        <color theme="0"/>
      </left>
      <right style="thin">
        <color theme="0"/>
      </right>
      <top style="thin">
        <color rgb="FF006BAD"/>
      </top>
      <bottom style="thin">
        <color rgb="FF006BAD"/>
      </bottom>
      <diagonal/>
    </border>
    <border>
      <left/>
      <right/>
      <top style="thin">
        <color rgb="FF19A7FF"/>
      </top>
      <bottom/>
      <diagonal/>
    </border>
    <border>
      <left/>
      <right style="thin">
        <color theme="0"/>
      </right>
      <top style="thin">
        <color rgb="FF19A7FF"/>
      </top>
      <bottom style="thin">
        <color rgb="FF19A7FF"/>
      </bottom>
      <diagonal/>
    </border>
    <border>
      <left style="thin">
        <color theme="0"/>
      </left>
      <right style="thin">
        <color theme="0"/>
      </right>
      <top style="thin">
        <color rgb="FF19A7FF"/>
      </top>
      <bottom style="thin">
        <color rgb="FF19A7FF"/>
      </bottom>
      <diagonal/>
    </border>
    <border>
      <left style="thin">
        <color theme="0"/>
      </left>
      <right/>
      <top style="thin">
        <color rgb="FF19A7FF"/>
      </top>
      <bottom style="thin">
        <color rgb="FF19A7FF"/>
      </bottom>
      <diagonal/>
    </border>
    <border>
      <left/>
      <right/>
      <top style="thin">
        <color theme="0"/>
      </top>
      <bottom style="thin">
        <color theme="0"/>
      </bottom>
      <diagonal/>
    </border>
    <border>
      <left/>
      <right/>
      <top style="hair">
        <color indexed="64"/>
      </top>
      <bottom style="hair">
        <color indexed="64"/>
      </bottom>
      <diagonal/>
    </border>
    <border>
      <left/>
      <right/>
      <top style="thin">
        <color rgb="FFCB7E2E"/>
      </top>
      <bottom style="thin">
        <color rgb="FFCB7E2E"/>
      </bottom>
      <diagonal/>
    </border>
    <border>
      <left/>
      <right/>
      <top/>
      <bottom style="thin">
        <color rgb="FFCB7E2E"/>
      </bottom>
      <diagonal/>
    </border>
    <border>
      <left/>
      <right style="thin">
        <color theme="0"/>
      </right>
      <top style="thin">
        <color theme="0"/>
      </top>
      <bottom style="thin">
        <color rgb="FFCB7E2E"/>
      </bottom>
      <diagonal/>
    </border>
    <border>
      <left/>
      <right style="thin">
        <color theme="0"/>
      </right>
      <top style="thin">
        <color rgb="FFCB7E2E"/>
      </top>
      <bottom style="thin">
        <color rgb="FFCB7E2E"/>
      </bottom>
      <diagonal/>
    </border>
    <border>
      <left/>
      <right style="thin">
        <color theme="0"/>
      </right>
      <top style="thin">
        <color rgb="FFCB7E2E"/>
      </top>
      <bottom style="thin">
        <color theme="0"/>
      </bottom>
      <diagonal/>
    </border>
    <border>
      <left style="thin">
        <color theme="0"/>
      </left>
      <right/>
      <top style="thin">
        <color theme="0"/>
      </top>
      <bottom style="thin">
        <color rgb="FFCB7E2E"/>
      </bottom>
      <diagonal/>
    </border>
    <border>
      <left style="thin">
        <color theme="0"/>
      </left>
      <right/>
      <top style="thin">
        <color rgb="FFCB7E2E"/>
      </top>
      <bottom style="thin">
        <color rgb="FFCB7E2E"/>
      </bottom>
      <diagonal/>
    </border>
    <border>
      <left style="thin">
        <color theme="0"/>
      </left>
      <right/>
      <top style="thin">
        <color rgb="FFCB7E2E"/>
      </top>
      <bottom style="thin">
        <color theme="0"/>
      </bottom>
      <diagonal/>
    </border>
    <border>
      <left/>
      <right style="thin">
        <color theme="0"/>
      </right>
      <top style="thin">
        <color rgb="FFCB7E2E"/>
      </top>
      <bottom/>
      <diagonal/>
    </border>
    <border>
      <left style="thin">
        <color theme="0"/>
      </left>
      <right style="thin">
        <color theme="0"/>
      </right>
      <top style="thin">
        <color rgb="FFCB7E2E"/>
      </top>
      <bottom/>
      <diagonal/>
    </border>
    <border>
      <left style="thin">
        <color theme="0"/>
      </left>
      <right/>
      <top style="thin">
        <color rgb="FFCB7E2E"/>
      </top>
      <bottom/>
      <diagonal/>
    </border>
    <border>
      <left/>
      <right style="thin">
        <color theme="0"/>
      </right>
      <top/>
      <bottom style="thin">
        <color rgb="FFCB7E2E"/>
      </bottom>
      <diagonal/>
    </border>
    <border>
      <left style="thin">
        <color theme="0"/>
      </left>
      <right style="thin">
        <color theme="0"/>
      </right>
      <top/>
      <bottom style="thin">
        <color rgb="FFCB7E2E"/>
      </bottom>
      <diagonal/>
    </border>
    <border>
      <left style="thin">
        <color theme="0"/>
      </left>
      <right/>
      <top/>
      <bottom style="thin">
        <color rgb="FFCB7E2E"/>
      </bottom>
      <diagonal/>
    </border>
    <border>
      <left/>
      <right style="medium">
        <color theme="0"/>
      </right>
      <top style="thin">
        <color rgb="FFCB7E2E"/>
      </top>
      <bottom/>
      <diagonal/>
    </border>
    <border>
      <left style="medium">
        <color theme="0"/>
      </left>
      <right style="medium">
        <color theme="0"/>
      </right>
      <top style="thin">
        <color rgb="FFCB7E2E"/>
      </top>
      <bottom/>
      <diagonal/>
    </border>
    <border>
      <left style="medium">
        <color theme="0"/>
      </left>
      <right/>
      <top style="thin">
        <color rgb="FFCB7E2E"/>
      </top>
      <bottom/>
      <diagonal/>
    </border>
    <border>
      <left/>
      <right style="medium">
        <color theme="0"/>
      </right>
      <top/>
      <bottom style="thin">
        <color rgb="FFCB7E2E"/>
      </bottom>
      <diagonal/>
    </border>
    <border>
      <left style="medium">
        <color theme="0"/>
      </left>
      <right style="medium">
        <color theme="0"/>
      </right>
      <top/>
      <bottom style="thin">
        <color rgb="FFCB7E2E"/>
      </bottom>
      <diagonal/>
    </border>
    <border>
      <left style="medium">
        <color theme="0"/>
      </left>
      <right/>
      <top/>
      <bottom style="thin">
        <color rgb="FFCB7E2E"/>
      </bottom>
      <diagonal/>
    </border>
    <border>
      <left/>
      <right/>
      <top style="thin">
        <color rgb="FFCB7E2E"/>
      </top>
      <bottom style="hair">
        <color indexed="64"/>
      </bottom>
      <diagonal/>
    </border>
    <border>
      <left/>
      <right/>
      <top style="hair">
        <color indexed="64"/>
      </top>
      <bottom style="thin">
        <color rgb="FFCB7E2E"/>
      </bottom>
      <diagonal/>
    </border>
    <border>
      <left style="thin">
        <color theme="0"/>
      </left>
      <right style="thin">
        <color theme="0"/>
      </right>
      <top style="thin">
        <color rgb="FFCB7E2E"/>
      </top>
      <bottom style="thin">
        <color rgb="FFCB7E2E"/>
      </bottom>
      <diagonal/>
    </border>
    <border>
      <left/>
      <right/>
      <top style="thin">
        <color rgb="FFCB7E2E"/>
      </top>
      <bottom/>
      <diagonal/>
    </border>
    <border>
      <left style="thin">
        <color theme="0"/>
      </left>
      <right style="thin">
        <color theme="0"/>
      </right>
      <top style="thin">
        <color rgb="FFCB7E2E"/>
      </top>
      <bottom style="thin">
        <color theme="0"/>
      </bottom>
      <diagonal/>
    </border>
    <border>
      <left/>
      <right/>
      <top style="thin">
        <color rgb="FFCB7E2E"/>
      </top>
      <bottom style="thin">
        <color theme="0"/>
      </bottom>
      <diagonal/>
    </border>
    <border>
      <left/>
      <right/>
      <top style="thin">
        <color theme="0"/>
      </top>
      <bottom style="thin">
        <color rgb="FFCB7E2E"/>
      </bottom>
      <diagonal/>
    </border>
    <border>
      <left/>
      <right style="thin">
        <color theme="0"/>
      </right>
      <top style="thin">
        <color rgb="FFCB7E2E"/>
      </top>
      <bottom style="thin">
        <color rgb="FF7C5EB2"/>
      </bottom>
      <diagonal/>
    </border>
    <border>
      <left style="thin">
        <color rgb="FFCB7E2E"/>
      </left>
      <right/>
      <top/>
      <bottom/>
      <diagonal/>
    </border>
    <border>
      <left/>
      <right style="thin">
        <color rgb="FFCB7E2E"/>
      </right>
      <top/>
      <bottom/>
      <diagonal/>
    </border>
    <border>
      <left style="thin">
        <color rgb="FFCB7E2E"/>
      </left>
      <right style="thin">
        <color rgb="FFCB7E2E"/>
      </right>
      <top style="hair">
        <color indexed="64"/>
      </top>
      <bottom style="hair">
        <color indexed="64"/>
      </bottom>
      <diagonal/>
    </border>
    <border>
      <left/>
      <right style="thin">
        <color rgb="FFCB7E2E"/>
      </right>
      <top style="thin">
        <color rgb="FFCB7E2E"/>
      </top>
      <bottom style="hair">
        <color indexed="64"/>
      </bottom>
      <diagonal/>
    </border>
    <border>
      <left/>
      <right style="thin">
        <color rgb="FFCB7E2E"/>
      </right>
      <top style="hair">
        <color indexed="64"/>
      </top>
      <bottom style="hair">
        <color indexed="64"/>
      </bottom>
      <diagonal/>
    </border>
    <border>
      <left/>
      <right style="thin">
        <color rgb="FFCB7E2E"/>
      </right>
      <top style="hair">
        <color indexed="64"/>
      </top>
      <bottom style="thin">
        <color rgb="FFCB7E2E"/>
      </bottom>
      <diagonal/>
    </border>
    <border>
      <left/>
      <right style="thin">
        <color rgb="FFCB7E2E"/>
      </right>
      <top/>
      <bottom style="thin">
        <color rgb="FFCB7E2E"/>
      </bottom>
      <diagonal/>
    </border>
    <border>
      <left style="thin">
        <color rgb="FFCB7E2E"/>
      </left>
      <right style="thin">
        <color rgb="FFCB7E2E"/>
      </right>
      <top style="thin">
        <color rgb="FFCB7E2E"/>
      </top>
      <bottom style="hair">
        <color indexed="64"/>
      </bottom>
      <diagonal/>
    </border>
    <border>
      <left style="thin">
        <color rgb="FFCB7E2E"/>
      </left>
      <right style="thin">
        <color rgb="FFCB7E2E"/>
      </right>
      <top style="hair">
        <color indexed="64"/>
      </top>
      <bottom style="thin">
        <color rgb="FFCB7E2E"/>
      </bottom>
      <diagonal/>
    </border>
    <border>
      <left style="thin">
        <color rgb="FFCB7E2E"/>
      </left>
      <right style="thin">
        <color rgb="FFCB7E2E"/>
      </right>
      <top/>
      <bottom style="thin">
        <color rgb="FFCB7E2E"/>
      </bottom>
      <diagonal/>
    </border>
    <border>
      <left style="thin">
        <color rgb="FFCB7E2E"/>
      </left>
      <right/>
      <top style="thin">
        <color rgb="FFCB7E2E"/>
      </top>
      <bottom style="thin">
        <color rgb="FFCB7E2E"/>
      </bottom>
      <diagonal/>
    </border>
    <border>
      <left/>
      <right style="thin">
        <color rgb="FFCB7E2E"/>
      </right>
      <top style="thin">
        <color rgb="FFCB7E2E"/>
      </top>
      <bottom style="thin">
        <color rgb="FFCB7E2E"/>
      </bottom>
      <diagonal/>
    </border>
    <border>
      <left style="thin">
        <color rgb="FFCB7E2E"/>
      </left>
      <right style="thin">
        <color rgb="FFCB7E2E"/>
      </right>
      <top style="thin">
        <color rgb="FFCB7E2E"/>
      </top>
      <bottom/>
      <diagonal/>
    </border>
    <border>
      <left style="thin">
        <color rgb="FFCB7E2E"/>
      </left>
      <right style="thin">
        <color rgb="FFCB7E2E"/>
      </right>
      <top/>
      <bottom style="hair">
        <color indexed="64"/>
      </bottom>
      <diagonal/>
    </border>
    <border>
      <left style="thin">
        <color theme="0"/>
      </left>
      <right style="thin">
        <color theme="0"/>
      </right>
      <top style="thin">
        <color rgb="FF5BC1FF"/>
      </top>
      <bottom style="thin">
        <color rgb="FF5BC1FF"/>
      </bottom>
      <diagonal/>
    </border>
    <border>
      <left/>
      <right style="thin">
        <color theme="0"/>
      </right>
      <top style="thin">
        <color rgb="FF5BC1FF"/>
      </top>
      <bottom style="thin">
        <color rgb="FF5BC1FF"/>
      </bottom>
      <diagonal/>
    </border>
    <border>
      <left style="thin">
        <color theme="0"/>
      </left>
      <right style="thin">
        <color theme="0"/>
      </right>
      <top/>
      <bottom style="thin">
        <color rgb="FF5BC1FF"/>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theme="0"/>
      </right>
      <top style="thin">
        <color rgb="FF5BC1FF"/>
      </top>
      <bottom style="thin">
        <color theme="0"/>
      </bottom>
      <diagonal/>
    </border>
    <border>
      <left style="thin">
        <color theme="0"/>
      </left>
      <right style="thin">
        <color theme="0"/>
      </right>
      <top style="thin">
        <color rgb="FF5BC1FF"/>
      </top>
      <bottom/>
      <diagonal/>
    </border>
    <border>
      <left style="thin">
        <color theme="0"/>
      </left>
      <right/>
      <top style="thin">
        <color rgb="FF5BC1FF"/>
      </top>
      <bottom style="thin">
        <color theme="0"/>
      </bottom>
      <diagonal/>
    </border>
    <border>
      <left/>
      <right style="thin">
        <color theme="0"/>
      </right>
      <top style="thin">
        <color theme="0"/>
      </top>
      <bottom style="thin">
        <color rgb="FF5BC1FF"/>
      </bottom>
      <diagonal/>
    </border>
    <border>
      <left style="thin">
        <color theme="0"/>
      </left>
      <right/>
      <top style="thin">
        <color theme="0"/>
      </top>
      <bottom style="thin">
        <color rgb="FF5BC1FF"/>
      </bottom>
      <diagonal/>
    </border>
    <border>
      <left/>
      <right style="thin">
        <color theme="0"/>
      </right>
      <top style="thin">
        <color rgb="FF19A7FF"/>
      </top>
      <bottom style="thin">
        <color theme="0"/>
      </bottom>
      <diagonal/>
    </border>
    <border>
      <left style="thin">
        <color theme="0"/>
      </left>
      <right style="thin">
        <color theme="0"/>
      </right>
      <top style="thin">
        <color rgb="FF19A7FF"/>
      </top>
      <bottom style="thin">
        <color theme="0"/>
      </bottom>
      <diagonal/>
    </border>
    <border>
      <left style="thin">
        <color theme="0"/>
      </left>
      <right/>
      <top style="thin">
        <color rgb="FF19A7FF"/>
      </top>
      <bottom style="thin">
        <color theme="0"/>
      </bottom>
      <diagonal/>
    </border>
    <border>
      <left/>
      <right style="thin">
        <color theme="0"/>
      </right>
      <top style="thin">
        <color theme="0"/>
      </top>
      <bottom style="thin">
        <color rgb="FF19A7FF"/>
      </bottom>
      <diagonal/>
    </border>
    <border>
      <left style="thin">
        <color theme="0"/>
      </left>
      <right style="thin">
        <color theme="0"/>
      </right>
      <top style="thin">
        <color theme="0"/>
      </top>
      <bottom style="thin">
        <color rgb="FF19A7FF"/>
      </bottom>
      <diagonal/>
    </border>
    <border>
      <left style="thin">
        <color theme="0"/>
      </left>
      <right/>
      <top style="thin">
        <color theme="0"/>
      </top>
      <bottom style="thin">
        <color rgb="FF19A7FF"/>
      </bottom>
      <diagonal/>
    </border>
    <border>
      <left style="thin">
        <color theme="0"/>
      </left>
      <right/>
      <top style="thin">
        <color rgb="FF5BC1FF"/>
      </top>
      <bottom style="thin">
        <color rgb="FF5BC1FF"/>
      </bottom>
      <diagonal/>
    </border>
    <border>
      <left/>
      <right style="thin">
        <color theme="0"/>
      </right>
      <top style="thin">
        <color rgb="FF5BC1FF"/>
      </top>
      <bottom/>
      <diagonal/>
    </border>
    <border>
      <left style="thin">
        <color theme="0"/>
      </left>
      <right/>
      <top style="thin">
        <color rgb="FF5BC1FF"/>
      </top>
      <bottom/>
      <diagonal/>
    </border>
    <border>
      <left/>
      <right style="thin">
        <color theme="0"/>
      </right>
      <top/>
      <bottom style="thin">
        <color rgb="FF5BC1FF"/>
      </bottom>
      <diagonal/>
    </border>
    <border>
      <left style="thin">
        <color theme="0"/>
      </left>
      <right/>
      <top/>
      <bottom style="thin">
        <color rgb="FF5BC1FF"/>
      </bottom>
      <diagonal/>
    </border>
    <border>
      <left/>
      <right style="medium">
        <color theme="0"/>
      </right>
      <top/>
      <bottom style="thin">
        <color rgb="FF5BC1FF"/>
      </bottom>
      <diagonal/>
    </border>
    <border>
      <left style="medium">
        <color theme="0"/>
      </left>
      <right style="medium">
        <color theme="0"/>
      </right>
      <top/>
      <bottom style="thin">
        <color rgb="FF5BC1FF"/>
      </bottom>
      <diagonal/>
    </border>
    <border>
      <left style="medium">
        <color theme="0"/>
      </left>
      <right/>
      <top/>
      <bottom style="thin">
        <color rgb="FF5BC1FF"/>
      </bottom>
      <diagonal/>
    </border>
    <border>
      <left style="thin">
        <color rgb="FFCB7E2E"/>
      </left>
      <right style="thin">
        <color rgb="FFCB7E2E"/>
      </right>
      <top style="thin">
        <color rgb="FFCB7E2E"/>
      </top>
      <bottom style="thin">
        <color rgb="FFCB7E2E"/>
      </bottom>
      <diagonal/>
    </border>
    <border>
      <left/>
      <right style="thin">
        <color theme="0"/>
      </right>
      <top style="thin">
        <color rgb="FF5BC1FF"/>
      </top>
      <bottom style="hair">
        <color rgb="FF5BC1FF"/>
      </bottom>
      <diagonal/>
    </border>
    <border>
      <left style="thin">
        <color theme="0"/>
      </left>
      <right/>
      <top style="thin">
        <color rgb="FF5BC1FF"/>
      </top>
      <bottom style="hair">
        <color rgb="FF5BC1FF"/>
      </bottom>
      <diagonal/>
    </border>
    <border>
      <left/>
      <right style="thin">
        <color theme="0"/>
      </right>
      <top style="hair">
        <color rgb="FF5BC1FF"/>
      </top>
      <bottom/>
      <diagonal/>
    </border>
    <border>
      <left style="thin">
        <color theme="0"/>
      </left>
      <right/>
      <top style="hair">
        <color rgb="FF5BC1FF"/>
      </top>
      <bottom/>
      <diagonal/>
    </border>
    <border>
      <left style="thin">
        <color rgb="FFB66F28"/>
      </left>
      <right style="thin">
        <color rgb="FFB66F28"/>
      </right>
      <top style="thin">
        <color rgb="FFB66F28"/>
      </top>
      <bottom style="thin">
        <color rgb="FFB66F28"/>
      </bottom>
      <diagonal/>
    </border>
    <border>
      <left style="thin">
        <color theme="0"/>
      </left>
      <right style="thin">
        <color theme="0"/>
      </right>
      <top style="thin">
        <color rgb="FFB66F28"/>
      </top>
      <bottom style="thin">
        <color rgb="FFB66F28"/>
      </bottom>
      <diagonal/>
    </border>
    <border>
      <left style="thin">
        <color theme="0"/>
      </left>
      <right style="thin">
        <color theme="0"/>
      </right>
      <top style="thin">
        <color rgb="FFB66F28"/>
      </top>
      <bottom style="hair">
        <color rgb="FF5BC1FF"/>
      </bottom>
      <diagonal/>
    </border>
    <border>
      <left style="thin">
        <color theme="0"/>
      </left>
      <right style="thin">
        <color theme="0"/>
      </right>
      <top style="thin">
        <color rgb="FFB66F28"/>
      </top>
      <bottom/>
      <diagonal/>
    </border>
    <border>
      <left/>
      <right style="thin">
        <color rgb="FFB66F28"/>
      </right>
      <top style="thin">
        <color rgb="FFB66F28"/>
      </top>
      <bottom style="hair">
        <color rgb="FFB66F28"/>
      </bottom>
      <diagonal/>
    </border>
    <border>
      <left/>
      <right style="thin">
        <color rgb="FFB66F28"/>
      </right>
      <top style="hair">
        <color rgb="FFB66F28"/>
      </top>
      <bottom style="hair">
        <color rgb="FFB66F28"/>
      </bottom>
      <diagonal/>
    </border>
    <border>
      <left/>
      <right style="thin">
        <color rgb="FFB66F28"/>
      </right>
      <top style="hair">
        <color rgb="FFB66F28"/>
      </top>
      <bottom style="thin">
        <color rgb="FFB66F28"/>
      </bottom>
      <diagonal/>
    </border>
    <border>
      <left style="thin">
        <color rgb="FFB66F28"/>
      </left>
      <right style="thin">
        <color rgb="FFB66F28"/>
      </right>
      <top style="thin">
        <color rgb="FFB66F28"/>
      </top>
      <bottom style="hair">
        <color rgb="FFB66F28"/>
      </bottom>
      <diagonal/>
    </border>
    <border>
      <left style="thin">
        <color rgb="FFB66F28"/>
      </left>
      <right style="thin">
        <color rgb="FFB66F28"/>
      </right>
      <top style="hair">
        <color rgb="FFB66F28"/>
      </top>
      <bottom style="hair">
        <color rgb="FFB66F28"/>
      </bottom>
      <diagonal/>
    </border>
    <border>
      <left style="thin">
        <color rgb="FFB66F28"/>
      </left>
      <right style="thin">
        <color rgb="FFB66F28"/>
      </right>
      <top style="hair">
        <color rgb="FFB66F28"/>
      </top>
      <bottom style="thin">
        <color rgb="FFB66F28"/>
      </bottom>
      <diagonal/>
    </border>
    <border>
      <left/>
      <right/>
      <top/>
      <bottom style="hair">
        <color rgb="FF5BC1FF"/>
      </bottom>
      <diagonal/>
    </border>
    <border>
      <left/>
      <right/>
      <top style="hair">
        <color rgb="FF5BC1FF"/>
      </top>
      <bottom style="hair">
        <color rgb="FF5BC1FF"/>
      </bottom>
      <diagonal/>
    </border>
    <border>
      <left/>
      <right/>
      <top style="hair">
        <color rgb="FF5BC1FF"/>
      </top>
      <bottom/>
      <diagonal/>
    </border>
    <border>
      <left style="thin">
        <color rgb="FFB66F28"/>
      </left>
      <right/>
      <top style="thin">
        <color rgb="FFB66F28"/>
      </top>
      <bottom style="hair">
        <color rgb="FFB66F28"/>
      </bottom>
      <diagonal/>
    </border>
    <border>
      <left style="thin">
        <color rgb="FFB66F28"/>
      </left>
      <right/>
      <top style="hair">
        <color rgb="FFB66F28"/>
      </top>
      <bottom style="hair">
        <color rgb="FFB66F28"/>
      </bottom>
      <diagonal/>
    </border>
    <border>
      <left style="thin">
        <color rgb="FFB66F28"/>
      </left>
      <right/>
      <top style="hair">
        <color rgb="FFB66F28"/>
      </top>
      <bottom style="thin">
        <color rgb="FFB66F28"/>
      </bottom>
      <diagonal/>
    </border>
    <border>
      <left style="thin">
        <color rgb="FFB66F28"/>
      </left>
      <right/>
      <top style="thin">
        <color rgb="FFB66F28"/>
      </top>
      <bottom style="thin">
        <color rgb="FFB66F28"/>
      </bottom>
      <diagonal/>
    </border>
    <border>
      <left style="thin">
        <color rgb="FFB66F28"/>
      </left>
      <right style="thin">
        <color rgb="FFB66F28"/>
      </right>
      <top style="hair">
        <color rgb="FFB66F28"/>
      </top>
      <bottom/>
      <diagonal/>
    </border>
    <border>
      <left/>
      <right/>
      <top style="thin">
        <color rgb="FFB66F28"/>
      </top>
      <bottom style="thin">
        <color rgb="FFB66F28"/>
      </bottom>
      <diagonal/>
    </border>
    <border>
      <left/>
      <right style="thin">
        <color rgb="FFB66F28"/>
      </right>
      <top style="thin">
        <color rgb="FFB66F28"/>
      </top>
      <bottom style="thin">
        <color rgb="FFB66F28"/>
      </bottom>
      <diagonal/>
    </border>
    <border>
      <left style="thin">
        <color rgb="FFB66F28"/>
      </left>
      <right style="thin">
        <color rgb="FFB66F28"/>
      </right>
      <top style="thin">
        <color rgb="FFB66F28"/>
      </top>
      <bottom/>
      <diagonal/>
    </border>
    <border>
      <left/>
      <right/>
      <top style="hair">
        <color rgb="FF5BC1FF"/>
      </top>
      <bottom style="thin">
        <color rgb="FFB66F28"/>
      </bottom>
      <diagonal/>
    </border>
    <border>
      <left/>
      <right style="thin">
        <color theme="0"/>
      </right>
      <top style="thin">
        <color rgb="FFB66F28"/>
      </top>
      <bottom/>
      <diagonal/>
    </border>
    <border>
      <left style="thin">
        <color theme="0"/>
      </left>
      <right/>
      <top style="thin">
        <color rgb="FFB66F28"/>
      </top>
      <bottom/>
      <diagonal/>
    </border>
    <border>
      <left/>
      <right style="thin">
        <color theme="0"/>
      </right>
      <top style="thin">
        <color rgb="FFB66F28"/>
      </top>
      <bottom style="thin">
        <color theme="0"/>
      </bottom>
      <diagonal/>
    </border>
    <border>
      <left style="thin">
        <color theme="0"/>
      </left>
      <right style="thin">
        <color theme="0"/>
      </right>
      <top style="thin">
        <color rgb="FFB66F28"/>
      </top>
      <bottom style="thin">
        <color theme="0"/>
      </bottom>
      <diagonal/>
    </border>
    <border>
      <left style="thin">
        <color theme="0"/>
      </left>
      <right/>
      <top style="thin">
        <color rgb="FFB66F28"/>
      </top>
      <bottom style="thin">
        <color theme="0"/>
      </bottom>
      <diagonal/>
    </border>
    <border>
      <left style="thin">
        <color theme="0"/>
      </left>
      <right style="thin">
        <color theme="0"/>
      </right>
      <top style="thin">
        <color theme="0"/>
      </top>
      <bottom style="thin">
        <color rgb="FFCB7E2E"/>
      </bottom>
      <diagonal/>
    </border>
    <border>
      <left/>
      <right style="thin">
        <color theme="0"/>
      </right>
      <top/>
      <bottom style="thin">
        <color rgb="FFB66F28"/>
      </bottom>
      <diagonal/>
    </border>
    <border>
      <left/>
      <right style="thin">
        <color theme="0"/>
      </right>
      <top style="thin">
        <color rgb="FFB66F28"/>
      </top>
      <bottom style="thin">
        <color rgb="FFB66F28"/>
      </bottom>
      <diagonal/>
    </border>
    <border>
      <left style="thin">
        <color theme="0"/>
      </left>
      <right/>
      <top style="thin">
        <color rgb="FFB66F28"/>
      </top>
      <bottom style="thin">
        <color rgb="FFB66F28"/>
      </bottom>
      <diagonal/>
    </border>
    <border>
      <left style="thin">
        <color theme="0"/>
      </left>
      <right style="thin">
        <color theme="0"/>
      </right>
      <top/>
      <bottom style="thin">
        <color rgb="FFB66F28"/>
      </bottom>
      <diagonal/>
    </border>
    <border>
      <left style="thin">
        <color theme="0"/>
      </left>
      <right/>
      <top/>
      <bottom style="thin">
        <color rgb="FFB66F28"/>
      </bottom>
      <diagonal/>
    </border>
    <border>
      <left/>
      <right/>
      <top style="thin">
        <color rgb="FFB66F28"/>
      </top>
      <bottom/>
      <diagonal/>
    </border>
    <border>
      <left/>
      <right/>
      <top/>
      <bottom style="thin">
        <color rgb="FFB66F28"/>
      </bottom>
      <diagonal/>
    </border>
    <border>
      <left style="thin">
        <color rgb="FFB66F28"/>
      </left>
      <right/>
      <top style="thin">
        <color rgb="FFB66F28"/>
      </top>
      <bottom/>
      <diagonal/>
    </border>
    <border>
      <left/>
      <right style="thin">
        <color rgb="FFB66F28"/>
      </right>
      <top style="thin">
        <color rgb="FFB66F28"/>
      </top>
      <bottom/>
      <diagonal/>
    </border>
    <border>
      <left style="thin">
        <color rgb="FFB66F28"/>
      </left>
      <right/>
      <top/>
      <bottom/>
      <diagonal/>
    </border>
    <border>
      <left/>
      <right style="thin">
        <color rgb="FFB66F28"/>
      </right>
      <top/>
      <bottom/>
      <diagonal/>
    </border>
    <border>
      <left style="thin">
        <color rgb="FFB66F28"/>
      </left>
      <right/>
      <top/>
      <bottom style="thin">
        <color rgb="FFB66F28"/>
      </bottom>
      <diagonal/>
    </border>
    <border>
      <left/>
      <right style="thin">
        <color rgb="FFB66F28"/>
      </right>
      <top/>
      <bottom style="thin">
        <color rgb="FFB66F28"/>
      </bottom>
      <diagonal/>
    </border>
    <border>
      <left style="thin">
        <color theme="0"/>
      </left>
      <right style="thin">
        <color theme="0"/>
      </right>
      <top style="thin">
        <color theme="0"/>
      </top>
      <bottom style="thin">
        <color rgb="FFB66F28"/>
      </bottom>
      <diagonal/>
    </border>
    <border>
      <left style="thin">
        <color rgb="FF19A7FF"/>
      </left>
      <right style="thin">
        <color rgb="FFCB7E2E"/>
      </right>
      <top style="hair">
        <color indexed="64"/>
      </top>
      <bottom style="hair">
        <color indexed="64"/>
      </bottom>
      <diagonal/>
    </border>
    <border>
      <left style="thin">
        <color theme="0"/>
      </left>
      <right style="thin">
        <color theme="0"/>
      </right>
      <top style="hair">
        <color rgb="FF5BC1FF"/>
      </top>
      <bottom/>
      <diagonal/>
    </border>
    <border>
      <left style="thin">
        <color rgb="FFB66F28"/>
      </left>
      <right style="thin">
        <color rgb="FFB66F28"/>
      </right>
      <top/>
      <bottom style="hair">
        <color rgb="FFB66F28"/>
      </bottom>
      <diagonal/>
    </border>
    <border>
      <left style="thin">
        <color rgb="FFB66F28"/>
      </left>
      <right style="thin">
        <color rgb="FFB66F28"/>
      </right>
      <top/>
      <bottom style="thin">
        <color rgb="FFB66F28"/>
      </bottom>
      <diagonal/>
    </border>
    <border>
      <left style="thin">
        <color rgb="FFCB7E2E"/>
      </left>
      <right style="thin">
        <color rgb="FFB66F28"/>
      </right>
      <top style="thin">
        <color rgb="FFB66F28"/>
      </top>
      <bottom style="hair">
        <color indexed="64"/>
      </bottom>
      <diagonal/>
    </border>
    <border>
      <left style="thin">
        <color rgb="FFCB7E2E"/>
      </left>
      <right style="thin">
        <color rgb="FFB66F28"/>
      </right>
      <top style="hair">
        <color indexed="64"/>
      </top>
      <bottom style="hair">
        <color indexed="64"/>
      </bottom>
      <diagonal/>
    </border>
    <border>
      <left style="thin">
        <color rgb="FFCB7E2E"/>
      </left>
      <right style="thin">
        <color rgb="FFB66F28"/>
      </right>
      <top style="thin">
        <color rgb="FFB66F28"/>
      </top>
      <bottom style="thin">
        <color indexed="64"/>
      </bottom>
      <diagonal/>
    </border>
    <border>
      <left style="thin">
        <color rgb="FFCB7E2E"/>
      </left>
      <right style="thin">
        <color rgb="FFB66F28"/>
      </right>
      <top style="thin">
        <color indexed="64"/>
      </top>
      <bottom style="thin">
        <color rgb="FFB66F28"/>
      </bottom>
      <diagonal/>
    </border>
    <border>
      <left style="thin">
        <color rgb="FFCB7E2E"/>
      </left>
      <right style="thin">
        <color rgb="FFCB7E2E"/>
      </right>
      <top/>
      <bottom/>
      <diagonal/>
    </border>
    <border>
      <left/>
      <right/>
      <top style="thin">
        <color theme="0"/>
      </top>
      <bottom style="thin">
        <color rgb="FFB66F28"/>
      </bottom>
      <diagonal/>
    </border>
    <border>
      <left/>
      <right style="thin">
        <color theme="0"/>
      </right>
      <top style="thin">
        <color theme="0"/>
      </top>
      <bottom style="thin">
        <color rgb="FFB66F28"/>
      </bottom>
      <diagonal/>
    </border>
    <border>
      <left style="thin">
        <color rgb="FFCB7E2E"/>
      </left>
      <right/>
      <top/>
      <bottom style="thin">
        <color rgb="FFCB7E2E"/>
      </bottom>
      <diagonal/>
    </border>
  </borders>
  <cellStyleXfs count="2270">
    <xf numFmtId="0" fontId="0" fillId="0" borderId="0"/>
    <xf numFmtId="166" fontId="12" fillId="0" borderId="0" applyFont="0" applyFill="0" applyBorder="0" applyAlignment="0" applyProtection="0"/>
    <xf numFmtId="0" fontId="23" fillId="3" borderId="3">
      <alignment horizontal="left" vertical="center" wrapText="1" indent="1"/>
    </xf>
    <xf numFmtId="164" fontId="24" fillId="0" borderId="0" applyFont="0" applyFill="0" applyBorder="0" applyAlignment="0" applyProtection="0"/>
    <xf numFmtId="165" fontId="24" fillId="0" borderId="0" applyFont="0" applyFill="0" applyBorder="0" applyAlignment="0" applyProtection="0"/>
    <xf numFmtId="0" fontId="29" fillId="0" borderId="0" applyAlignment="0">
      <alignment horizontal="centerContinuous" vertical="center"/>
    </xf>
    <xf numFmtId="0" fontId="30" fillId="0" borderId="0" applyAlignment="0">
      <alignment horizontal="centerContinuous" vertical="center"/>
    </xf>
    <xf numFmtId="0" fontId="31" fillId="3" borderId="4">
      <alignment horizontal="right" vertical="center" wrapText="1"/>
    </xf>
    <xf numFmtId="1" fontId="32" fillId="3" borderId="5">
      <alignment horizontal="left" vertical="center" wrapText="1"/>
    </xf>
    <xf numFmtId="1" fontId="33" fillId="3" borderId="6">
      <alignment horizontal="center" vertical="center"/>
    </xf>
    <xf numFmtId="0" fontId="34" fillId="3" borderId="6">
      <alignment horizontal="center" vertical="center" wrapText="1"/>
    </xf>
    <xf numFmtId="0" fontId="35" fillId="3" borderId="6">
      <alignment horizontal="center" vertical="center" wrapText="1"/>
    </xf>
    <xf numFmtId="0" fontId="36" fillId="0" borderId="0" applyNumberFormat="0" applyFill="0" applyBorder="0" applyAlignment="0" applyProtection="0">
      <alignment vertical="top"/>
      <protection locked="0"/>
    </xf>
    <xf numFmtId="0" fontId="24" fillId="0" borderId="0">
      <alignment horizontal="center" vertical="center" readingOrder="2"/>
    </xf>
    <xf numFmtId="0" fontId="24" fillId="0" borderId="0">
      <alignment horizontal="center" vertical="center" readingOrder="2"/>
    </xf>
    <xf numFmtId="0" fontId="37" fillId="0" borderId="0">
      <alignment horizontal="left" vertical="center"/>
    </xf>
    <xf numFmtId="0" fontId="24" fillId="0" borderId="0"/>
    <xf numFmtId="0" fontId="12" fillId="0" borderId="0"/>
    <xf numFmtId="0" fontId="11" fillId="0" borderId="0"/>
    <xf numFmtId="0" fontId="12" fillId="0" borderId="0"/>
    <xf numFmtId="0" fontId="24" fillId="0" borderId="0"/>
    <xf numFmtId="0" fontId="22" fillId="0" borderId="0"/>
    <xf numFmtId="0" fontId="24" fillId="0" borderId="0"/>
    <xf numFmtId="0" fontId="12" fillId="0" borderId="0"/>
    <xf numFmtId="0" fontId="12" fillId="0" borderId="0"/>
    <xf numFmtId="0" fontId="38" fillId="0" borderId="0">
      <alignment horizontal="right" vertical="center"/>
    </xf>
    <xf numFmtId="0" fontId="39" fillId="0" borderId="0">
      <alignment horizontal="left" vertical="center"/>
    </xf>
    <xf numFmtId="0" fontId="31" fillId="0" borderId="0">
      <alignment horizontal="right" vertical="center"/>
    </xf>
    <xf numFmtId="0" fontId="24" fillId="0" borderId="0">
      <alignment horizontal="left" vertical="center"/>
    </xf>
    <xf numFmtId="0" fontId="24" fillId="0" borderId="0">
      <alignment horizontal="left" vertical="center"/>
    </xf>
    <xf numFmtId="0" fontId="40" fillId="3" borderId="6" applyAlignment="0">
      <alignment horizontal="center" vertical="center"/>
    </xf>
    <xf numFmtId="0" fontId="38" fillId="0" borderId="3">
      <alignment horizontal="right" vertical="center" indent="1"/>
    </xf>
    <xf numFmtId="0" fontId="31" fillId="3" borderId="3">
      <alignment horizontal="right" vertical="center" wrapText="1" indent="1" readingOrder="2"/>
    </xf>
    <xf numFmtId="0" fontId="31" fillId="3" borderId="3">
      <alignment horizontal="right" vertical="center" wrapText="1" indent="1" readingOrder="2"/>
    </xf>
    <xf numFmtId="0" fontId="23" fillId="0" borderId="3">
      <alignment horizontal="right" vertical="center" indent="1"/>
    </xf>
    <xf numFmtId="0" fontId="23" fillId="0" borderId="7">
      <alignment horizontal="left" vertical="center"/>
    </xf>
    <xf numFmtId="0" fontId="23" fillId="0" borderId="8">
      <alignment horizontal="left" vertical="center"/>
    </xf>
    <xf numFmtId="9" fontId="12" fillId="0" borderId="0" applyFont="0" applyFill="0" applyBorder="0" applyAlignment="0" applyProtection="0"/>
    <xf numFmtId="166" fontId="12" fillId="0" borderId="0" applyFont="0" applyFill="0" applyBorder="0" applyAlignment="0" applyProtection="0"/>
    <xf numFmtId="0" fontId="44" fillId="0" borderId="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5" fontId="24"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5" fontId="24"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5" fontId="24"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5" fontId="24"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5" fontId="24"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0" fontId="29" fillId="0" borderId="0" applyAlignment="0">
      <alignment horizontal="centerContinuous" vertical="center"/>
    </xf>
    <xf numFmtId="0" fontId="30" fillId="0" borderId="0" applyAlignment="0">
      <alignment horizontal="centerContinuous" vertical="center"/>
    </xf>
    <xf numFmtId="0" fontId="31" fillId="3" borderId="4">
      <alignment horizontal="right" vertical="center" wrapText="1"/>
    </xf>
    <xf numFmtId="0" fontId="56" fillId="3" borderId="6">
      <alignment horizontal="center" vertical="center" wrapText="1"/>
    </xf>
    <xf numFmtId="0" fontId="24" fillId="0" borderId="0"/>
    <xf numFmtId="0" fontId="24" fillId="0" borderId="0"/>
    <xf numFmtId="0" fontId="12" fillId="0" borderId="0"/>
    <xf numFmtId="0" fontId="24" fillId="0" borderId="0"/>
    <xf numFmtId="0" fontId="24" fillId="0" borderId="0"/>
    <xf numFmtId="0" fontId="31" fillId="0" borderId="0">
      <alignment horizontal="right" vertical="center"/>
    </xf>
    <xf numFmtId="0" fontId="24" fillId="0" borderId="0">
      <alignment horizontal="left" vertical="center"/>
    </xf>
    <xf numFmtId="0" fontId="41" fillId="0" borderId="9" applyNumberFormat="0" applyFill="0" applyAlignment="0" applyProtection="0"/>
    <xf numFmtId="0" fontId="31" fillId="3" borderId="3">
      <alignment horizontal="right" vertical="center" wrapText="1" indent="1" readingOrder="2"/>
    </xf>
    <xf numFmtId="0" fontId="31" fillId="3" borderId="3">
      <alignment horizontal="right" vertical="center" wrapText="1" indent="1" readingOrder="2"/>
    </xf>
    <xf numFmtId="0" fontId="24" fillId="0" borderId="0"/>
    <xf numFmtId="169" fontId="24" fillId="0" borderId="0" applyFont="0" applyFill="0" applyBorder="0" applyAlignment="0" applyProtection="0"/>
    <xf numFmtId="170" fontId="24" fillId="0" borderId="0" applyFont="0" applyFill="0" applyBorder="0" applyAlignment="0" applyProtection="0"/>
    <xf numFmtId="165" fontId="24" fillId="0" borderId="0" applyFont="0" applyFill="0" applyBorder="0" applyAlignment="0" applyProtection="0"/>
    <xf numFmtId="0" fontId="74" fillId="0" borderId="0"/>
    <xf numFmtId="0" fontId="29" fillId="0" borderId="0" applyAlignment="0">
      <alignment horizontal="centerContinuous" vertical="center"/>
    </xf>
    <xf numFmtId="0" fontId="30" fillId="0" borderId="0" applyAlignment="0">
      <alignment horizontal="centerContinuous" vertical="center"/>
    </xf>
    <xf numFmtId="0" fontId="31" fillId="3" borderId="4">
      <alignment horizontal="right" vertical="center" wrapText="1"/>
    </xf>
    <xf numFmtId="0" fontId="35" fillId="3" borderId="13">
      <alignment horizontal="center" vertical="center" wrapText="1"/>
    </xf>
    <xf numFmtId="0" fontId="35" fillId="3" borderId="13">
      <alignment horizontal="center" vertical="center" wrapText="1"/>
    </xf>
    <xf numFmtId="0" fontId="10" fillId="0" borderId="0"/>
    <xf numFmtId="0" fontId="31" fillId="0" borderId="0">
      <alignment horizontal="right" vertical="center"/>
    </xf>
    <xf numFmtId="0" fontId="24" fillId="0" borderId="0">
      <alignment horizontal="left" vertical="center"/>
    </xf>
    <xf numFmtId="0" fontId="24" fillId="0" borderId="0">
      <alignment horizontal="left" vertical="center"/>
    </xf>
    <xf numFmtId="0" fontId="31" fillId="3" borderId="3">
      <alignment horizontal="right" vertical="center" wrapText="1" indent="1" readingOrder="2"/>
    </xf>
    <xf numFmtId="0" fontId="24" fillId="0" borderId="0"/>
    <xf numFmtId="0" fontId="87" fillId="0" borderId="0" applyNumberFormat="0" applyFill="0" applyBorder="0" applyAlignment="0" applyProtection="0">
      <alignment vertical="top"/>
      <protection locked="0"/>
    </xf>
    <xf numFmtId="0" fontId="24" fillId="0" borderId="0"/>
    <xf numFmtId="0" fontId="10" fillId="0" borderId="0"/>
    <xf numFmtId="0" fontId="12" fillId="0" borderId="0"/>
    <xf numFmtId="0" fontId="9" fillId="0" borderId="0"/>
    <xf numFmtId="0" fontId="8" fillId="0" borderId="0"/>
    <xf numFmtId="0" fontId="34" fillId="3" borderId="20">
      <alignment horizontal="center" vertical="center" wrapText="1"/>
    </xf>
    <xf numFmtId="0" fontId="23" fillId="0" borderId="22">
      <alignment horizontal="left" vertical="center"/>
    </xf>
    <xf numFmtId="0" fontId="23" fillId="0" borderId="27">
      <alignment horizontal="left" vertical="center"/>
    </xf>
    <xf numFmtId="1" fontId="33" fillId="3" borderId="29">
      <alignment horizontal="center" vertical="center"/>
    </xf>
    <xf numFmtId="1" fontId="33" fillId="3" borderId="14">
      <alignment horizontal="center" vertical="center"/>
    </xf>
    <xf numFmtId="0" fontId="34" fillId="3" borderId="14">
      <alignment horizontal="center" vertical="center" wrapText="1"/>
    </xf>
    <xf numFmtId="0" fontId="35" fillId="3" borderId="14">
      <alignment horizontal="center" vertical="center" wrapText="1"/>
    </xf>
    <xf numFmtId="0" fontId="23" fillId="0" borderId="33">
      <alignment horizontal="left" vertical="center"/>
    </xf>
    <xf numFmtId="0" fontId="23" fillId="0" borderId="18">
      <alignment horizontal="left" vertical="center"/>
    </xf>
    <xf numFmtId="0" fontId="7" fillId="0" borderId="0"/>
    <xf numFmtId="0" fontId="23" fillId="0" borderId="25">
      <alignment horizontal="left" vertical="center"/>
    </xf>
    <xf numFmtId="0" fontId="40" fillId="3" borderId="17" applyAlignment="0">
      <alignment horizontal="center" vertical="center"/>
    </xf>
    <xf numFmtId="1" fontId="33" fillId="3" borderId="20">
      <alignment horizontal="center" vertical="center"/>
    </xf>
    <xf numFmtId="1" fontId="33" fillId="3" borderId="36">
      <alignment horizontal="center" vertical="center"/>
    </xf>
    <xf numFmtId="0" fontId="56" fillId="3" borderId="42">
      <alignment horizontal="center" vertical="center" wrapText="1"/>
    </xf>
    <xf numFmtId="0" fontId="40" fillId="3" borderId="14" applyAlignment="0">
      <alignment horizontal="center" vertical="center"/>
    </xf>
    <xf numFmtId="0" fontId="23" fillId="0" borderId="38">
      <alignment horizontal="left" vertical="center"/>
    </xf>
    <xf numFmtId="1" fontId="33" fillId="3" borderId="58">
      <alignment horizontal="center" vertical="center"/>
    </xf>
    <xf numFmtId="0" fontId="23" fillId="0" borderId="15">
      <alignment horizontal="left" vertical="center"/>
    </xf>
    <xf numFmtId="0" fontId="23" fillId="0" borderId="16">
      <alignment horizontal="left" vertical="center"/>
    </xf>
    <xf numFmtId="0" fontId="40" fillId="3" borderId="20" applyAlignment="0">
      <alignment horizontal="center" vertical="center"/>
    </xf>
    <xf numFmtId="0" fontId="24" fillId="0" borderId="0"/>
    <xf numFmtId="0" fontId="23" fillId="0" borderId="51">
      <alignment horizontal="left" vertical="center"/>
    </xf>
    <xf numFmtId="1" fontId="33" fillId="3" borderId="32">
      <alignment horizontal="center" vertical="center"/>
    </xf>
    <xf numFmtId="0" fontId="56" fillId="3" borderId="43">
      <alignment horizontal="center" vertical="center" wrapText="1"/>
    </xf>
    <xf numFmtId="0" fontId="35" fillId="3" borderId="32">
      <alignment horizontal="center" vertical="center" wrapText="1"/>
    </xf>
    <xf numFmtId="0" fontId="56" fillId="3" borderId="17">
      <alignment horizontal="center" vertical="center" wrapText="1"/>
    </xf>
    <xf numFmtId="0" fontId="23" fillId="0" borderId="40">
      <alignment horizontal="left" vertical="center"/>
    </xf>
    <xf numFmtId="0" fontId="35" fillId="3" borderId="55">
      <alignment horizontal="center" vertical="center" wrapText="1"/>
    </xf>
    <xf numFmtId="0" fontId="23" fillId="0" borderId="60">
      <alignment horizontal="left" vertical="center"/>
    </xf>
    <xf numFmtId="0" fontId="35" fillId="3" borderId="29">
      <alignment horizontal="center" vertical="center" wrapText="1"/>
    </xf>
    <xf numFmtId="0" fontId="23" fillId="0" borderId="31">
      <alignment horizontal="left" vertical="center"/>
    </xf>
    <xf numFmtId="0" fontId="35" fillId="3" borderId="26">
      <alignment horizontal="center" vertical="center" wrapText="1"/>
    </xf>
    <xf numFmtId="0" fontId="23" fillId="0" borderId="24">
      <alignment horizontal="left" vertical="center"/>
    </xf>
    <xf numFmtId="0" fontId="40" fillId="3" borderId="42" applyAlignment="0">
      <alignment horizontal="center" vertical="center"/>
    </xf>
    <xf numFmtId="0" fontId="34" fillId="3" borderId="26">
      <alignment horizontal="center" vertical="center" wrapText="1"/>
    </xf>
    <xf numFmtId="0" fontId="35" fillId="3" borderId="49">
      <alignment horizontal="center" vertical="center" wrapText="1"/>
    </xf>
    <xf numFmtId="1" fontId="33" fillId="3" borderId="55">
      <alignment horizontal="center" vertical="center"/>
    </xf>
    <xf numFmtId="1" fontId="33" fillId="3" borderId="43">
      <alignment horizontal="center" vertical="center"/>
    </xf>
    <xf numFmtId="0" fontId="40" fillId="3" borderId="35" applyAlignment="0">
      <alignment horizontal="center" vertical="center"/>
    </xf>
    <xf numFmtId="0" fontId="35" fillId="3" borderId="35">
      <alignment horizontal="center" vertical="center" wrapText="1"/>
    </xf>
    <xf numFmtId="0" fontId="56" fillId="3" borderId="26">
      <alignment horizontal="center" vertical="center" wrapText="1"/>
    </xf>
    <xf numFmtId="0" fontId="23" fillId="0" borderId="37">
      <alignment horizontal="left" vertical="center"/>
    </xf>
    <xf numFmtId="0" fontId="34" fillId="3" borderId="39">
      <alignment horizontal="center" vertical="center" wrapText="1"/>
    </xf>
    <xf numFmtId="0" fontId="35" fillId="3" borderId="58">
      <alignment horizontal="center" vertical="center" wrapText="1"/>
    </xf>
    <xf numFmtId="0" fontId="23" fillId="0" borderId="45">
      <alignment horizontal="left" vertical="center"/>
    </xf>
    <xf numFmtId="0" fontId="34" fillId="3" borderId="32">
      <alignment horizontal="center" vertical="center" wrapText="1"/>
    </xf>
    <xf numFmtId="0" fontId="56" fillId="3" borderId="49">
      <alignment horizontal="center" vertical="center" wrapText="1"/>
    </xf>
    <xf numFmtId="0" fontId="56" fillId="3" borderId="29">
      <alignment horizontal="center" vertical="center" wrapText="1"/>
    </xf>
    <xf numFmtId="0" fontId="40" fillId="3" borderId="36" applyAlignment="0">
      <alignment horizontal="center" vertical="center"/>
    </xf>
    <xf numFmtId="0" fontId="23" fillId="0" borderId="47">
      <alignment horizontal="left" vertical="center"/>
    </xf>
    <xf numFmtId="0" fontId="35" fillId="3" borderId="39">
      <alignment horizontal="center" vertical="center" wrapText="1"/>
    </xf>
    <xf numFmtId="0" fontId="56" fillId="3" borderId="32">
      <alignment horizontal="center" vertical="center" wrapText="1"/>
    </xf>
    <xf numFmtId="0" fontId="23" fillId="0" borderId="57">
      <alignment horizontal="left" vertical="center"/>
    </xf>
    <xf numFmtId="0" fontId="40" fillId="3" borderId="61" applyAlignment="0">
      <alignment horizontal="center" vertical="center"/>
    </xf>
    <xf numFmtId="0" fontId="56" fillId="3" borderId="35">
      <alignment horizontal="center" vertical="center" wrapText="1"/>
    </xf>
    <xf numFmtId="0" fontId="35" fillId="3" borderId="39">
      <alignment horizontal="center" vertical="center" wrapText="1"/>
    </xf>
    <xf numFmtId="0" fontId="35" fillId="3" borderId="46">
      <alignment horizontal="center" vertical="center" wrapText="1"/>
    </xf>
    <xf numFmtId="0" fontId="35" fillId="3" borderId="49">
      <alignment horizontal="center" vertical="center" wrapText="1"/>
    </xf>
    <xf numFmtId="0" fontId="56" fillId="3" borderId="36">
      <alignment horizontal="center" vertical="center" wrapText="1"/>
    </xf>
    <xf numFmtId="0" fontId="35" fillId="3" borderId="46">
      <alignment horizontal="center" vertical="center" wrapText="1"/>
    </xf>
    <xf numFmtId="0" fontId="35" fillId="3" borderId="43">
      <alignment horizontal="center" vertical="center" wrapText="1"/>
    </xf>
    <xf numFmtId="0" fontId="56" fillId="3" borderId="61">
      <alignment horizontal="center" vertical="center" wrapText="1"/>
    </xf>
    <xf numFmtId="0" fontId="56" fillId="3" borderId="58">
      <alignment horizontal="center" vertical="center" wrapText="1"/>
    </xf>
    <xf numFmtId="0" fontId="34" fillId="3" borderId="58">
      <alignment horizontal="center" vertical="center" wrapText="1"/>
    </xf>
    <xf numFmtId="0" fontId="56" fillId="3" borderId="46">
      <alignment horizontal="center" vertical="center" wrapText="1"/>
    </xf>
    <xf numFmtId="0" fontId="23" fillId="0" borderId="56">
      <alignment horizontal="left" vertical="center"/>
    </xf>
    <xf numFmtId="0" fontId="34" fillId="3" borderId="52">
      <alignment horizontal="center" vertical="center" wrapText="1"/>
    </xf>
    <xf numFmtId="0" fontId="35" fillId="3" borderId="43">
      <alignment horizontal="center" vertical="center" wrapText="1"/>
    </xf>
    <xf numFmtId="0" fontId="35" fillId="3" borderId="36">
      <alignment horizontal="center" vertical="center" wrapText="1"/>
    </xf>
    <xf numFmtId="0" fontId="35" fillId="3" borderId="39">
      <alignment horizontal="center" vertical="center" wrapText="1"/>
    </xf>
    <xf numFmtId="0" fontId="35" fillId="3" borderId="29">
      <alignment horizontal="center" vertical="center" wrapText="1"/>
    </xf>
    <xf numFmtId="1" fontId="33" fillId="3" borderId="23">
      <alignment horizontal="center" vertical="center"/>
    </xf>
    <xf numFmtId="0" fontId="23" fillId="0" borderId="28">
      <alignment horizontal="left" vertical="center"/>
    </xf>
    <xf numFmtId="0" fontId="56" fillId="3" borderId="20">
      <alignment horizontal="center" vertical="center" wrapText="1"/>
    </xf>
    <xf numFmtId="1" fontId="33" fillId="3" borderId="26">
      <alignment horizontal="center" vertical="center"/>
    </xf>
    <xf numFmtId="1" fontId="33" fillId="3" borderId="61">
      <alignment horizontal="center" vertical="center"/>
    </xf>
    <xf numFmtId="0" fontId="56" fillId="3" borderId="14">
      <alignment horizontal="center" vertical="center" wrapText="1"/>
    </xf>
    <xf numFmtId="0" fontId="34" fillId="3" borderId="36">
      <alignment horizontal="center" vertical="center" wrapText="1"/>
    </xf>
    <xf numFmtId="0" fontId="34" fillId="3" borderId="17">
      <alignment horizontal="center" vertical="center" wrapText="1"/>
    </xf>
    <xf numFmtId="0" fontId="40" fillId="3" borderId="23" applyAlignment="0">
      <alignment horizontal="center" vertical="center"/>
    </xf>
    <xf numFmtId="0" fontId="40" fillId="3" borderId="39" applyAlignment="0">
      <alignment horizontal="center" vertical="center"/>
    </xf>
    <xf numFmtId="0" fontId="35" fillId="3" borderId="14">
      <alignment horizontal="center" vertical="center" wrapText="1"/>
    </xf>
    <xf numFmtId="0" fontId="35" fillId="3" borderId="14">
      <alignment horizontal="center" vertical="center" wrapText="1"/>
    </xf>
    <xf numFmtId="0" fontId="7" fillId="0" borderId="0"/>
    <xf numFmtId="0" fontId="35" fillId="3" borderId="17">
      <alignment horizontal="center" vertical="center" wrapText="1"/>
    </xf>
    <xf numFmtId="1" fontId="33" fillId="3" borderId="17">
      <alignment horizontal="center" vertical="center"/>
    </xf>
    <xf numFmtId="0" fontId="7" fillId="0" borderId="0"/>
    <xf numFmtId="0" fontId="23" fillId="0" borderId="19">
      <alignment horizontal="left" vertical="center"/>
    </xf>
    <xf numFmtId="0" fontId="7" fillId="0" borderId="0"/>
    <xf numFmtId="0" fontId="7" fillId="0" borderId="0"/>
    <xf numFmtId="0" fontId="40" fillId="3" borderId="32" applyAlignment="0">
      <alignment horizontal="center" vertical="center"/>
    </xf>
    <xf numFmtId="0" fontId="56" fillId="3" borderId="23">
      <alignment horizontal="center" vertical="center" wrapText="1"/>
    </xf>
    <xf numFmtId="0" fontId="35" fillId="3" borderId="20">
      <alignment horizontal="center" vertical="center" wrapText="1"/>
    </xf>
    <xf numFmtId="0" fontId="35" fillId="3" borderId="20">
      <alignment horizontal="center" vertical="center" wrapText="1"/>
    </xf>
    <xf numFmtId="0" fontId="35" fillId="3" borderId="26">
      <alignment horizontal="center" vertical="center" wrapText="1"/>
    </xf>
    <xf numFmtId="0" fontId="35" fillId="3" borderId="36">
      <alignment horizontal="center" vertical="center" wrapText="1"/>
    </xf>
    <xf numFmtId="0" fontId="23" fillId="0" borderId="44">
      <alignment horizontal="left" vertical="center"/>
    </xf>
    <xf numFmtId="0" fontId="23" fillId="0" borderId="21">
      <alignment horizontal="left" vertical="center"/>
    </xf>
    <xf numFmtId="0" fontId="35" fillId="3" borderId="29">
      <alignment horizontal="center" vertical="center" wrapText="1"/>
    </xf>
    <xf numFmtId="0" fontId="35" fillId="3" borderId="23">
      <alignment horizontal="center" vertical="center" wrapText="1"/>
    </xf>
    <xf numFmtId="0" fontId="35" fillId="3" borderId="23">
      <alignment horizontal="center" vertical="center" wrapText="1"/>
    </xf>
    <xf numFmtId="0" fontId="40" fillId="3" borderId="26" applyAlignment="0">
      <alignment horizontal="center" vertical="center"/>
    </xf>
    <xf numFmtId="0" fontId="35" fillId="3" borderId="64">
      <alignment horizontal="center" vertical="center" wrapText="1"/>
    </xf>
    <xf numFmtId="0" fontId="23" fillId="0" borderId="30">
      <alignment horizontal="left" vertical="center"/>
    </xf>
    <xf numFmtId="0" fontId="35" fillId="3" borderId="32">
      <alignment horizontal="center" vertical="center" wrapText="1"/>
    </xf>
    <xf numFmtId="0" fontId="34" fillId="3" borderId="35">
      <alignment horizontal="center" vertical="center" wrapText="1"/>
    </xf>
    <xf numFmtId="0" fontId="24" fillId="0" borderId="0"/>
    <xf numFmtId="0" fontId="23" fillId="0" borderId="59">
      <alignment horizontal="left" vertical="center"/>
    </xf>
    <xf numFmtId="0" fontId="34" fillId="3" borderId="43">
      <alignment horizontal="center" vertical="center" wrapText="1"/>
    </xf>
    <xf numFmtId="0" fontId="34" fillId="3" borderId="23">
      <alignment horizontal="center" vertical="center" wrapText="1"/>
    </xf>
    <xf numFmtId="1" fontId="33" fillId="3" borderId="35">
      <alignment horizontal="center" vertical="center"/>
    </xf>
    <xf numFmtId="0" fontId="40" fillId="3" borderId="29" applyAlignment="0">
      <alignment horizontal="center" vertical="center"/>
    </xf>
    <xf numFmtId="1" fontId="33" fillId="3" borderId="52">
      <alignment horizontal="center" vertical="center"/>
    </xf>
    <xf numFmtId="0" fontId="34" fillId="3" borderId="29">
      <alignment horizontal="center" vertical="center" wrapText="1"/>
    </xf>
    <xf numFmtId="0" fontId="35" fillId="3" borderId="43">
      <alignment horizontal="center" vertical="center" wrapText="1"/>
    </xf>
    <xf numFmtId="1" fontId="33" fillId="3" borderId="39">
      <alignment horizontal="center" vertical="center"/>
    </xf>
    <xf numFmtId="1" fontId="33" fillId="3" borderId="42">
      <alignment horizontal="center" vertical="center"/>
    </xf>
    <xf numFmtId="0" fontId="35" fillId="3" borderId="42">
      <alignment horizontal="center" vertical="center" wrapText="1"/>
    </xf>
    <xf numFmtId="0" fontId="23" fillId="0" borderId="53">
      <alignment horizontal="left" vertical="center"/>
    </xf>
    <xf numFmtId="0" fontId="35" fillId="3" borderId="36">
      <alignment horizontal="center" vertical="center" wrapText="1"/>
    </xf>
    <xf numFmtId="0" fontId="23" fillId="0" borderId="41">
      <alignment horizontal="left" vertical="center"/>
    </xf>
    <xf numFmtId="0" fontId="56" fillId="3" borderId="39">
      <alignment horizontal="center" vertical="center" wrapText="1"/>
    </xf>
    <xf numFmtId="0" fontId="23" fillId="0" borderId="34">
      <alignment horizontal="left" vertical="center"/>
    </xf>
    <xf numFmtId="1" fontId="33" fillId="3" borderId="49">
      <alignment horizontal="center" vertical="center"/>
    </xf>
    <xf numFmtId="0" fontId="35" fillId="3" borderId="42">
      <alignment horizontal="center" vertical="center" wrapText="1"/>
    </xf>
    <xf numFmtId="0" fontId="34" fillId="3" borderId="55">
      <alignment horizontal="center" vertical="center" wrapText="1"/>
    </xf>
    <xf numFmtId="0" fontId="23" fillId="0" borderId="62">
      <alignment horizontal="left" vertical="center"/>
    </xf>
    <xf numFmtId="0" fontId="35" fillId="3" borderId="35">
      <alignment horizontal="center" vertical="center" wrapText="1"/>
    </xf>
    <xf numFmtId="0" fontId="34" fillId="3" borderId="61">
      <alignment horizontal="center" vertical="center" wrapText="1"/>
    </xf>
    <xf numFmtId="0" fontId="34" fillId="3" borderId="46">
      <alignment horizontal="center" vertical="center" wrapText="1"/>
    </xf>
    <xf numFmtId="0" fontId="40" fillId="3" borderId="43" applyAlignment="0">
      <alignment horizontal="center" vertical="center"/>
    </xf>
    <xf numFmtId="0" fontId="35" fillId="3" borderId="61">
      <alignment horizontal="center" vertical="center" wrapText="1"/>
    </xf>
    <xf numFmtId="0" fontId="56" fillId="3" borderId="55">
      <alignment horizontal="center" vertical="center" wrapText="1"/>
    </xf>
    <xf numFmtId="0" fontId="34" fillId="3" borderId="42">
      <alignment horizontal="center" vertical="center" wrapText="1"/>
    </xf>
    <xf numFmtId="0" fontId="35" fillId="3" borderId="46">
      <alignment horizontal="center" vertical="center" wrapText="1"/>
    </xf>
    <xf numFmtId="1" fontId="33" fillId="3" borderId="46">
      <alignment horizontal="center" vertical="center"/>
    </xf>
    <xf numFmtId="0" fontId="40" fillId="3" borderId="46" applyAlignment="0">
      <alignment horizontal="center" vertical="center"/>
    </xf>
    <xf numFmtId="0" fontId="40" fillId="3" borderId="49" applyAlignment="0">
      <alignment horizontal="center" vertical="center"/>
    </xf>
    <xf numFmtId="0" fontId="23" fillId="0" borderId="50">
      <alignment horizontal="left" vertical="center"/>
    </xf>
    <xf numFmtId="0" fontId="35" fillId="3" borderId="49">
      <alignment horizontal="center" vertical="center" wrapText="1"/>
    </xf>
    <xf numFmtId="0" fontId="34" fillId="3" borderId="49">
      <alignment horizontal="center" vertical="center" wrapText="1"/>
    </xf>
    <xf numFmtId="0" fontId="35" fillId="3" borderId="52">
      <alignment horizontal="center" vertical="center" wrapText="1"/>
    </xf>
    <xf numFmtId="0" fontId="56" fillId="3" borderId="52">
      <alignment horizontal="center" vertical="center" wrapText="1"/>
    </xf>
    <xf numFmtId="0" fontId="23" fillId="0" borderId="54">
      <alignment horizontal="left" vertical="center"/>
    </xf>
    <xf numFmtId="0" fontId="23" fillId="0" borderId="48">
      <alignment horizontal="left" vertical="center"/>
    </xf>
    <xf numFmtId="0" fontId="35" fillId="3" borderId="55">
      <alignment horizontal="center" vertical="center" wrapText="1"/>
    </xf>
    <xf numFmtId="0" fontId="40" fillId="3" borderId="52" applyAlignment="0">
      <alignment horizontal="center" vertical="center"/>
    </xf>
    <xf numFmtId="0" fontId="40" fillId="3" borderId="55" applyAlignment="0">
      <alignment horizontal="center" vertical="center"/>
    </xf>
    <xf numFmtId="0" fontId="35" fillId="3" borderId="58">
      <alignment horizontal="center" vertical="center" wrapText="1"/>
    </xf>
    <xf numFmtId="0" fontId="35" fillId="3" borderId="58">
      <alignment horizontal="center" vertical="center" wrapText="1"/>
    </xf>
    <xf numFmtId="0" fontId="40" fillId="3" borderId="58" applyAlignment="0">
      <alignment horizontal="center" vertical="center"/>
    </xf>
    <xf numFmtId="0" fontId="35" fillId="3" borderId="61">
      <alignment horizontal="center" vertical="center" wrapText="1"/>
    </xf>
    <xf numFmtId="0" fontId="35" fillId="3" borderId="64">
      <alignment horizontal="center" vertical="center" wrapText="1"/>
    </xf>
    <xf numFmtId="0" fontId="23" fillId="0" borderId="63">
      <alignment horizontal="left" vertical="center"/>
    </xf>
    <xf numFmtId="0" fontId="6" fillId="0" borderId="0"/>
    <xf numFmtId="9" fontId="6" fillId="0" borderId="0" applyFont="0" applyFill="0" applyBorder="0" applyAlignment="0" applyProtection="0"/>
    <xf numFmtId="0" fontId="12" fillId="0" borderId="0"/>
    <xf numFmtId="166" fontId="12" fillId="0" borderId="0" applyFont="0" applyFill="0" applyBorder="0" applyAlignment="0" applyProtection="0"/>
    <xf numFmtId="1" fontId="33" fillId="3" borderId="64">
      <alignment horizontal="center" vertical="center"/>
    </xf>
    <xf numFmtId="0" fontId="34" fillId="3" borderId="64">
      <alignment horizontal="center" vertical="center" wrapText="1"/>
    </xf>
    <xf numFmtId="0" fontId="6" fillId="0" borderId="0"/>
    <xf numFmtId="0" fontId="40" fillId="3" borderId="64" applyAlignment="0">
      <alignment horizontal="center" vertical="center"/>
    </xf>
    <xf numFmtId="0" fontId="56" fillId="3" borderId="64">
      <alignment horizontal="center" vertical="center" wrapText="1"/>
    </xf>
    <xf numFmtId="0" fontId="6" fillId="0" borderId="0"/>
    <xf numFmtId="0" fontId="6" fillId="0" borderId="0"/>
    <xf numFmtId="0" fontId="6" fillId="0" borderId="0"/>
    <xf numFmtId="0" fontId="6" fillId="0" borderId="0"/>
    <xf numFmtId="0" fontId="34" fillId="3" borderId="64">
      <alignment horizontal="center" vertical="center" wrapText="1"/>
    </xf>
    <xf numFmtId="0" fontId="23" fillId="0" borderId="63">
      <alignment horizontal="left" vertical="center"/>
    </xf>
    <xf numFmtId="0" fontId="23" fillId="0" borderId="62">
      <alignment horizontal="left" vertical="center"/>
    </xf>
    <xf numFmtId="1" fontId="33" fillId="3" borderId="64">
      <alignment horizontal="center" vertical="center"/>
    </xf>
    <xf numFmtId="1" fontId="33" fillId="3" borderId="64">
      <alignment horizontal="center" vertical="center"/>
    </xf>
    <xf numFmtId="0" fontId="34" fillId="3" borderId="64">
      <alignment horizontal="center" vertical="center" wrapText="1"/>
    </xf>
    <xf numFmtId="0" fontId="35" fillId="3" borderId="64">
      <alignment horizontal="center" vertical="center" wrapText="1"/>
    </xf>
    <xf numFmtId="0" fontId="23" fillId="0" borderId="62">
      <alignment horizontal="left" vertical="center"/>
    </xf>
    <xf numFmtId="0" fontId="23" fillId="0" borderId="62">
      <alignment horizontal="left" vertical="center"/>
    </xf>
    <xf numFmtId="0" fontId="6" fillId="0" borderId="0"/>
    <xf numFmtId="0" fontId="23" fillId="0" borderId="63">
      <alignment horizontal="left" vertical="center"/>
    </xf>
    <xf numFmtId="0" fontId="40" fillId="3" borderId="64" applyAlignment="0">
      <alignment horizontal="center" vertical="center"/>
    </xf>
    <xf numFmtId="1" fontId="33" fillId="3" borderId="64">
      <alignment horizontal="center" vertical="center"/>
    </xf>
    <xf numFmtId="1" fontId="33" fillId="3" borderId="64">
      <alignment horizontal="center" vertical="center"/>
    </xf>
    <xf numFmtId="0" fontId="56" fillId="3" borderId="64">
      <alignment horizontal="center" vertical="center" wrapText="1"/>
    </xf>
    <xf numFmtId="0" fontId="40" fillId="3" borderId="64" applyAlignment="0">
      <alignment horizontal="center" vertical="center"/>
    </xf>
    <xf numFmtId="0" fontId="23" fillId="0" borderId="63">
      <alignment horizontal="left" vertical="center"/>
    </xf>
    <xf numFmtId="1" fontId="33" fillId="3" borderId="64">
      <alignment horizontal="center" vertical="center"/>
    </xf>
    <xf numFmtId="0" fontId="23" fillId="0" borderId="62">
      <alignment horizontal="left" vertical="center"/>
    </xf>
    <xf numFmtId="0" fontId="23" fillId="0" borderId="63">
      <alignment horizontal="left" vertical="center"/>
    </xf>
    <xf numFmtId="0" fontId="40" fillId="3" borderId="64" applyAlignment="0">
      <alignment horizontal="center" vertical="center"/>
    </xf>
    <xf numFmtId="0" fontId="23" fillId="0" borderId="63">
      <alignment horizontal="left" vertical="center"/>
    </xf>
    <xf numFmtId="1" fontId="33" fillId="3" borderId="64">
      <alignment horizontal="center" vertical="center"/>
    </xf>
    <xf numFmtId="0" fontId="56"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23" fillId="0" borderId="62">
      <alignment horizontal="left" vertical="center"/>
    </xf>
    <xf numFmtId="0" fontId="35" fillId="3" borderId="64">
      <alignment horizontal="center" vertical="center" wrapText="1"/>
    </xf>
    <xf numFmtId="0" fontId="23" fillId="0" borderId="63">
      <alignment horizontal="left" vertical="center"/>
    </xf>
    <xf numFmtId="0" fontId="35" fillId="3" borderId="64">
      <alignment horizontal="center" vertical="center" wrapText="1"/>
    </xf>
    <xf numFmtId="0" fontId="23" fillId="0" borderId="63">
      <alignment horizontal="left" vertical="center"/>
    </xf>
    <xf numFmtId="0" fontId="35" fillId="3" borderId="64">
      <alignment horizontal="center" vertical="center" wrapText="1"/>
    </xf>
    <xf numFmtId="0" fontId="23" fillId="0" borderId="62">
      <alignment horizontal="left" vertical="center"/>
    </xf>
    <xf numFmtId="0" fontId="40" fillId="3" borderId="64" applyAlignment="0">
      <alignment horizontal="center" vertical="center"/>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1" fontId="33" fillId="3" borderId="64">
      <alignment horizontal="center" vertical="center"/>
    </xf>
    <xf numFmtId="0" fontId="40" fillId="3" borderId="64" applyAlignment="0">
      <alignment horizontal="center" vertical="center"/>
    </xf>
    <xf numFmtId="0" fontId="35" fillId="3" borderId="64">
      <alignment horizontal="center" vertical="center" wrapText="1"/>
    </xf>
    <xf numFmtId="0" fontId="56" fillId="3" borderId="64">
      <alignment horizontal="center" vertical="center" wrapText="1"/>
    </xf>
    <xf numFmtId="0" fontId="23" fillId="0" borderId="62">
      <alignment horizontal="left" vertical="center"/>
    </xf>
    <xf numFmtId="0" fontId="34" fillId="3" borderId="64">
      <alignment horizontal="center" vertical="center" wrapText="1"/>
    </xf>
    <xf numFmtId="0" fontId="35" fillId="3" borderId="64">
      <alignment horizontal="center" vertical="center" wrapText="1"/>
    </xf>
    <xf numFmtId="0" fontId="23" fillId="0" borderId="63">
      <alignment horizontal="left" vertical="center"/>
    </xf>
    <xf numFmtId="0" fontId="34" fillId="3" borderId="64">
      <alignment horizontal="center" vertical="center" wrapText="1"/>
    </xf>
    <xf numFmtId="0" fontId="56" fillId="3" borderId="64">
      <alignment horizontal="center" vertical="center" wrapText="1"/>
    </xf>
    <xf numFmtId="0" fontId="56" fillId="3" borderId="64">
      <alignment horizontal="center" vertical="center" wrapText="1"/>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56" fillId="3" borderId="64">
      <alignment horizontal="center" vertical="center" wrapText="1"/>
    </xf>
    <xf numFmtId="0" fontId="23" fillId="0" borderId="63">
      <alignment horizontal="left" vertical="center"/>
    </xf>
    <xf numFmtId="0" fontId="40" fillId="3" borderId="64" applyAlignment="0">
      <alignment horizontal="center" vertical="center"/>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56" fillId="3" borderId="64">
      <alignment horizontal="center" vertical="center" wrapText="1"/>
    </xf>
    <xf numFmtId="0" fontId="34" fillId="3" borderId="64">
      <alignment horizontal="center" vertical="center" wrapText="1"/>
    </xf>
    <xf numFmtId="0" fontId="56" fillId="3" borderId="64">
      <alignment horizontal="center" vertical="center" wrapText="1"/>
    </xf>
    <xf numFmtId="0" fontId="23" fillId="0" borderId="62">
      <alignment horizontal="left" vertical="center"/>
    </xf>
    <xf numFmtId="0" fontId="34"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1" fontId="33" fillId="3" borderId="64">
      <alignment horizontal="center" vertical="center"/>
    </xf>
    <xf numFmtId="0" fontId="23" fillId="0" borderId="63">
      <alignment horizontal="left" vertical="center"/>
    </xf>
    <xf numFmtId="0" fontId="56" fillId="3" borderId="64">
      <alignment horizontal="center" vertical="center" wrapText="1"/>
    </xf>
    <xf numFmtId="1" fontId="33" fillId="3" borderId="64">
      <alignment horizontal="center" vertical="center"/>
    </xf>
    <xf numFmtId="1" fontId="33" fillId="3" borderId="64">
      <alignment horizontal="center" vertical="center"/>
    </xf>
    <xf numFmtId="0" fontId="56"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40" fillId="3" borderId="64" applyAlignment="0">
      <alignment horizontal="center" vertical="center"/>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6" fillId="0" borderId="0"/>
    <xf numFmtId="0" fontId="35" fillId="3" borderId="64">
      <alignment horizontal="center" vertical="center" wrapText="1"/>
    </xf>
    <xf numFmtId="1" fontId="33" fillId="3" borderId="64">
      <alignment horizontal="center" vertical="center"/>
    </xf>
    <xf numFmtId="0" fontId="6" fillId="0" borderId="0"/>
    <xf numFmtId="0" fontId="23" fillId="0" borderId="63">
      <alignment horizontal="left" vertical="center"/>
    </xf>
    <xf numFmtId="0" fontId="6" fillId="0" borderId="0"/>
    <xf numFmtId="0" fontId="6" fillId="0" borderId="0"/>
    <xf numFmtId="0" fontId="40" fillId="3" borderId="64" applyAlignment="0">
      <alignment horizontal="center" vertical="center"/>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23" fillId="0" borderId="62">
      <alignment horizontal="left" vertical="center"/>
    </xf>
    <xf numFmtId="0" fontId="23" fillId="0" borderId="62">
      <alignment horizontal="left" vertical="center"/>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0" fontId="23" fillId="0" borderId="62">
      <alignment horizontal="left" vertical="center"/>
    </xf>
    <xf numFmtId="0" fontId="34" fillId="3" borderId="64">
      <alignment horizontal="center" vertical="center" wrapText="1"/>
    </xf>
    <xf numFmtId="0" fontId="34" fillId="3" borderId="64">
      <alignment horizontal="center" vertical="center" wrapText="1"/>
    </xf>
    <xf numFmtId="1" fontId="33" fillId="3" borderId="64">
      <alignment horizontal="center" vertical="center"/>
    </xf>
    <xf numFmtId="0" fontId="40" fillId="3" borderId="64" applyAlignment="0">
      <alignment horizontal="center" vertical="center"/>
    </xf>
    <xf numFmtId="1" fontId="33" fillId="3" borderId="64">
      <alignment horizontal="center" vertical="center"/>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1" fontId="33" fillId="3" borderId="64">
      <alignment horizontal="center" vertical="center"/>
    </xf>
    <xf numFmtId="0" fontId="35" fillId="3" borderId="64">
      <alignment horizontal="center" vertical="center" wrapText="1"/>
    </xf>
    <xf numFmtId="0" fontId="23" fillId="0" borderId="62">
      <alignment horizontal="left" vertical="center"/>
    </xf>
    <xf numFmtId="0" fontId="35" fillId="3" borderId="64">
      <alignment horizontal="center" vertical="center" wrapText="1"/>
    </xf>
    <xf numFmtId="0" fontId="23" fillId="0" borderId="63">
      <alignment horizontal="left" vertical="center"/>
    </xf>
    <xf numFmtId="0" fontId="56" fillId="3" borderId="64">
      <alignment horizontal="center" vertical="center" wrapText="1"/>
    </xf>
    <xf numFmtId="0" fontId="23" fillId="0" borderId="63">
      <alignment horizontal="left" vertical="center"/>
    </xf>
    <xf numFmtId="1" fontId="33" fillId="3" borderId="64">
      <alignment horizontal="center" vertical="center"/>
    </xf>
    <xf numFmtId="0" fontId="35" fillId="3" borderId="64">
      <alignment horizontal="center" vertical="center" wrapText="1"/>
    </xf>
    <xf numFmtId="0" fontId="34" fillId="3" borderId="64">
      <alignment horizontal="center" vertical="center" wrapText="1"/>
    </xf>
    <xf numFmtId="0" fontId="3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0" fontId="56" fillId="3" borderId="64">
      <alignment horizontal="center" vertical="center" wrapText="1"/>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0" fontId="40" fillId="3" borderId="64" applyAlignment="0">
      <alignment horizontal="center" vertical="center"/>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23" fillId="0" borderId="63">
      <alignment horizontal="left" vertical="center"/>
    </xf>
    <xf numFmtId="0" fontId="23" fillId="0" borderId="63">
      <alignment horizontal="left" vertical="center"/>
    </xf>
    <xf numFmtId="0" fontId="35" fillId="3" borderId="64">
      <alignment horizontal="center" vertical="center" wrapText="1"/>
    </xf>
    <xf numFmtId="0" fontId="40" fillId="3" borderId="64" applyAlignment="0">
      <alignment horizontal="center" vertical="center"/>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166" fontId="12" fillId="0" borderId="0" applyFont="0" applyFill="0" applyBorder="0" applyAlignment="0" applyProtection="0"/>
    <xf numFmtId="9" fontId="12" fillId="0" borderId="0" applyFont="0" applyFill="0" applyBorder="0" applyAlignment="0" applyProtection="0"/>
    <xf numFmtId="0" fontId="5" fillId="0" borderId="0"/>
    <xf numFmtId="0" fontId="12" fillId="0" borderId="0"/>
    <xf numFmtId="166"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12" fillId="0" borderId="0" applyFont="0" applyFill="0" applyBorder="0" applyAlignment="0" applyProtection="0"/>
    <xf numFmtId="166" fontId="12" fillId="0" borderId="0" applyFont="0" applyFill="0" applyBorder="0" applyAlignment="0" applyProtection="0"/>
    <xf numFmtId="0" fontId="23" fillId="0" borderId="63">
      <alignment horizontal="left" vertical="center"/>
    </xf>
    <xf numFmtId="166" fontId="12" fillId="0" borderId="0" applyFont="0" applyFill="0" applyBorder="0" applyAlignment="0" applyProtection="0"/>
    <xf numFmtId="0" fontId="35" fillId="3" borderId="64">
      <alignment horizontal="center" vertical="center" wrapText="1"/>
    </xf>
    <xf numFmtId="0" fontId="35" fillId="3" borderId="64">
      <alignment horizontal="center" vertical="center" wrapText="1"/>
    </xf>
    <xf numFmtId="1" fontId="33" fillId="3" borderId="64">
      <alignment horizontal="center" vertical="center"/>
    </xf>
    <xf numFmtId="0" fontId="34" fillId="3" borderId="64">
      <alignment horizontal="center" vertical="center" wrapText="1"/>
    </xf>
    <xf numFmtId="0" fontId="23" fillId="0" borderId="62">
      <alignment horizontal="left" vertical="center"/>
    </xf>
    <xf numFmtId="1" fontId="33" fillId="3" borderId="64">
      <alignment horizontal="center" vertical="center"/>
    </xf>
    <xf numFmtId="1" fontId="33" fillId="3" borderId="64">
      <alignment horizontal="center" vertical="center"/>
    </xf>
    <xf numFmtId="0" fontId="23" fillId="0" borderId="63">
      <alignment horizontal="left" vertical="center"/>
    </xf>
    <xf numFmtId="1" fontId="33" fillId="3" borderId="64">
      <alignment horizontal="center" vertical="center"/>
    </xf>
    <xf numFmtId="0" fontId="23" fillId="0" borderId="62">
      <alignment horizontal="left" vertical="center"/>
    </xf>
    <xf numFmtId="0" fontId="35" fillId="3" borderId="64">
      <alignment horizontal="center" vertical="center" wrapText="1"/>
    </xf>
    <xf numFmtId="0" fontId="23" fillId="0" borderId="63">
      <alignment horizontal="left" vertical="center"/>
    </xf>
    <xf numFmtId="0" fontId="23" fillId="0" borderId="62">
      <alignment horizontal="left" vertical="center"/>
    </xf>
    <xf numFmtId="1" fontId="33" fillId="3" borderId="64">
      <alignment horizontal="center" vertical="center"/>
    </xf>
    <xf numFmtId="0" fontId="23" fillId="0" borderId="63">
      <alignment horizontal="left" vertical="center"/>
    </xf>
    <xf numFmtId="0" fontId="40" fillId="3" borderId="64" applyAlignment="0">
      <alignment horizontal="center" vertical="center"/>
    </xf>
    <xf numFmtId="0" fontId="56" fillId="3" borderId="64">
      <alignment horizontal="center" vertical="center" wrapText="1"/>
    </xf>
    <xf numFmtId="1" fontId="33" fillId="3" borderId="64">
      <alignment horizontal="center" vertical="center"/>
    </xf>
    <xf numFmtId="1" fontId="33" fillId="3" borderId="64">
      <alignment horizontal="center" vertical="center"/>
    </xf>
    <xf numFmtId="0" fontId="40" fillId="3" borderId="64" applyAlignment="0">
      <alignment horizontal="center" vertical="center"/>
    </xf>
    <xf numFmtId="0" fontId="23" fillId="0" borderId="63">
      <alignment horizontal="left" vertical="center"/>
    </xf>
    <xf numFmtId="0" fontId="23" fillId="0" borderId="62">
      <alignment horizontal="left" vertical="center"/>
    </xf>
    <xf numFmtId="0" fontId="23" fillId="0" borderId="62">
      <alignment horizontal="left" vertical="center"/>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1" fontId="33" fillId="3" borderId="64">
      <alignment horizontal="center" vertical="center"/>
    </xf>
    <xf numFmtId="1" fontId="33" fillId="3" borderId="64">
      <alignment horizontal="center" vertical="center"/>
    </xf>
    <xf numFmtId="0" fontId="23" fillId="0" borderId="62">
      <alignment horizontal="left" vertical="center"/>
    </xf>
    <xf numFmtId="0" fontId="23" fillId="0" borderId="63">
      <alignment horizontal="left" vertical="center"/>
    </xf>
    <xf numFmtId="0" fontId="34" fillId="3" borderId="64">
      <alignment horizontal="center" vertical="center" wrapText="1"/>
    </xf>
    <xf numFmtId="0" fontId="23" fillId="0" borderId="62">
      <alignment horizontal="left" vertical="center"/>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166" fontId="12" fillId="0" borderId="0" applyFont="0" applyFill="0" applyBorder="0" applyAlignment="0" applyProtection="0"/>
    <xf numFmtId="1" fontId="33" fillId="3" borderId="64">
      <alignment horizontal="center" vertical="center"/>
    </xf>
    <xf numFmtId="0" fontId="56"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40" fillId="3" borderId="64" applyAlignment="0">
      <alignment horizontal="center" vertical="center"/>
    </xf>
    <xf numFmtId="0" fontId="56" fillId="3" borderId="64">
      <alignment horizontal="center" vertical="center" wrapText="1"/>
    </xf>
    <xf numFmtId="1" fontId="33" fillId="3" borderId="64">
      <alignment horizontal="center" vertical="center"/>
    </xf>
    <xf numFmtId="0" fontId="23" fillId="0" borderId="63">
      <alignment horizontal="left" vertical="center"/>
    </xf>
    <xf numFmtId="1" fontId="33" fillId="3" borderId="64">
      <alignment horizontal="center" vertical="center"/>
    </xf>
    <xf numFmtId="166" fontId="12" fillId="0" borderId="0" applyFont="0" applyFill="0" applyBorder="0" applyAlignment="0" applyProtection="0"/>
    <xf numFmtId="0" fontId="35" fillId="3" borderId="64">
      <alignment horizontal="center" vertical="center" wrapText="1"/>
    </xf>
    <xf numFmtId="0" fontId="35" fillId="3" borderId="64">
      <alignment horizontal="center" vertical="center" wrapText="1"/>
    </xf>
    <xf numFmtId="0" fontId="23" fillId="0" borderId="63">
      <alignment horizontal="left" vertical="center"/>
    </xf>
    <xf numFmtId="1" fontId="33" fillId="3" borderId="64">
      <alignment horizontal="center" vertical="center"/>
    </xf>
    <xf numFmtId="0" fontId="34" fillId="3" borderId="64">
      <alignment horizontal="center" vertical="center" wrapText="1"/>
    </xf>
    <xf numFmtId="0" fontId="35" fillId="3" borderId="64">
      <alignment horizontal="center" vertical="center" wrapText="1"/>
    </xf>
    <xf numFmtId="0" fontId="40" fillId="3" borderId="64" applyAlignment="0">
      <alignment horizontal="center" vertical="center"/>
    </xf>
    <xf numFmtId="0" fontId="23" fillId="0" borderId="62">
      <alignment horizontal="left" vertical="center"/>
    </xf>
    <xf numFmtId="0" fontId="34" fillId="3" borderId="64">
      <alignment horizontal="center" vertical="center" wrapText="1"/>
    </xf>
    <xf numFmtId="0" fontId="23" fillId="0" borderId="63">
      <alignment horizontal="left" vertical="center"/>
    </xf>
    <xf numFmtId="0" fontId="23" fillId="0" borderId="62">
      <alignment horizontal="left" vertical="center"/>
    </xf>
    <xf numFmtId="1" fontId="33" fillId="3" borderId="64">
      <alignment horizontal="center" vertical="center"/>
    </xf>
    <xf numFmtId="1" fontId="33" fillId="3" borderId="64">
      <alignment horizontal="center" vertical="center"/>
    </xf>
    <xf numFmtId="0" fontId="34" fillId="3" borderId="64">
      <alignment horizontal="center" vertical="center" wrapText="1"/>
    </xf>
    <xf numFmtId="0" fontId="35" fillId="3" borderId="64">
      <alignment horizontal="center" vertical="center" wrapText="1"/>
    </xf>
    <xf numFmtId="0" fontId="23" fillId="0" borderId="62">
      <alignment horizontal="left" vertical="center"/>
    </xf>
    <xf numFmtId="0" fontId="23" fillId="0" borderId="62">
      <alignment horizontal="left" vertical="center"/>
    </xf>
    <xf numFmtId="0" fontId="23" fillId="0" borderId="62">
      <alignment horizontal="left" vertical="center"/>
    </xf>
    <xf numFmtId="0" fontId="23" fillId="0" borderId="63">
      <alignment horizontal="left" vertical="center"/>
    </xf>
    <xf numFmtId="0" fontId="40" fillId="3" borderId="64" applyAlignment="0">
      <alignment horizontal="center" vertical="center"/>
    </xf>
    <xf numFmtId="1" fontId="33" fillId="3" borderId="64">
      <alignment horizontal="center" vertical="center"/>
    </xf>
    <xf numFmtId="1" fontId="33" fillId="3" borderId="64">
      <alignment horizontal="center" vertical="center"/>
    </xf>
    <xf numFmtId="0" fontId="56" fillId="3" borderId="64">
      <alignment horizontal="center" vertical="center" wrapText="1"/>
    </xf>
    <xf numFmtId="0" fontId="40" fillId="3" borderId="64" applyAlignment="0">
      <alignment horizontal="center" vertical="center"/>
    </xf>
    <xf numFmtId="0" fontId="23" fillId="0" borderId="63">
      <alignment horizontal="left" vertical="center"/>
    </xf>
    <xf numFmtId="1" fontId="33" fillId="3" borderId="64">
      <alignment horizontal="center" vertical="center"/>
    </xf>
    <xf numFmtId="0" fontId="23" fillId="0" borderId="62">
      <alignment horizontal="left" vertical="center"/>
    </xf>
    <xf numFmtId="0" fontId="23" fillId="0" borderId="63">
      <alignment horizontal="left" vertical="center"/>
    </xf>
    <xf numFmtId="0" fontId="40" fillId="3" borderId="64" applyAlignment="0">
      <alignment horizontal="center" vertical="center"/>
    </xf>
    <xf numFmtId="0" fontId="23" fillId="0" borderId="63">
      <alignment horizontal="left" vertical="center"/>
    </xf>
    <xf numFmtId="1" fontId="33" fillId="3" borderId="64">
      <alignment horizontal="center" vertical="center"/>
    </xf>
    <xf numFmtId="0" fontId="56"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23" fillId="0" borderId="62">
      <alignment horizontal="left" vertical="center"/>
    </xf>
    <xf numFmtId="0" fontId="35" fillId="3" borderId="64">
      <alignment horizontal="center" vertical="center" wrapText="1"/>
    </xf>
    <xf numFmtId="0" fontId="23" fillId="0" borderId="63">
      <alignment horizontal="left" vertical="center"/>
    </xf>
    <xf numFmtId="0" fontId="35" fillId="3" borderId="64">
      <alignment horizontal="center" vertical="center" wrapText="1"/>
    </xf>
    <xf numFmtId="0" fontId="23" fillId="0" borderId="63">
      <alignment horizontal="left" vertical="center"/>
    </xf>
    <xf numFmtId="0" fontId="35" fillId="3" borderId="64">
      <alignment horizontal="center" vertical="center" wrapText="1"/>
    </xf>
    <xf numFmtId="0" fontId="23" fillId="0" borderId="62">
      <alignment horizontal="left" vertical="center"/>
    </xf>
    <xf numFmtId="0" fontId="40" fillId="3" borderId="64" applyAlignment="0">
      <alignment horizontal="center" vertical="center"/>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1" fontId="33" fillId="3" borderId="64">
      <alignment horizontal="center" vertical="center"/>
    </xf>
    <xf numFmtId="0" fontId="40" fillId="3" borderId="64" applyAlignment="0">
      <alignment horizontal="center" vertical="center"/>
    </xf>
    <xf numFmtId="0" fontId="35" fillId="3" borderId="64">
      <alignment horizontal="center" vertical="center" wrapText="1"/>
    </xf>
    <xf numFmtId="0" fontId="56" fillId="3" borderId="64">
      <alignment horizontal="center" vertical="center" wrapText="1"/>
    </xf>
    <xf numFmtId="0" fontId="23" fillId="0" borderId="62">
      <alignment horizontal="left" vertical="center"/>
    </xf>
    <xf numFmtId="0" fontId="34" fillId="3" borderId="64">
      <alignment horizontal="center" vertical="center" wrapText="1"/>
    </xf>
    <xf numFmtId="0" fontId="35" fillId="3" borderId="64">
      <alignment horizontal="center" vertical="center" wrapText="1"/>
    </xf>
    <xf numFmtId="0" fontId="23" fillId="0" borderId="63">
      <alignment horizontal="left" vertical="center"/>
    </xf>
    <xf numFmtId="0" fontId="34" fillId="3" borderId="64">
      <alignment horizontal="center" vertical="center" wrapText="1"/>
    </xf>
    <xf numFmtId="0" fontId="56" fillId="3" borderId="64">
      <alignment horizontal="center" vertical="center" wrapText="1"/>
    </xf>
    <xf numFmtId="0" fontId="56" fillId="3" borderId="64">
      <alignment horizontal="center" vertical="center" wrapText="1"/>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56" fillId="3" borderId="64">
      <alignment horizontal="center" vertical="center" wrapText="1"/>
    </xf>
    <xf numFmtId="0" fontId="23" fillId="0" borderId="63">
      <alignment horizontal="left" vertical="center"/>
    </xf>
    <xf numFmtId="0" fontId="40" fillId="3" borderId="64" applyAlignment="0">
      <alignment horizontal="center" vertical="center"/>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56" fillId="3" borderId="64">
      <alignment horizontal="center" vertical="center" wrapText="1"/>
    </xf>
    <xf numFmtId="0" fontId="34" fillId="3" borderId="64">
      <alignment horizontal="center" vertical="center" wrapText="1"/>
    </xf>
    <xf numFmtId="0" fontId="56" fillId="3" borderId="64">
      <alignment horizontal="center" vertical="center" wrapText="1"/>
    </xf>
    <xf numFmtId="0" fontId="23" fillId="0" borderId="62">
      <alignment horizontal="left" vertical="center"/>
    </xf>
    <xf numFmtId="0" fontId="34"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1" fontId="33" fillId="3" borderId="64">
      <alignment horizontal="center" vertical="center"/>
    </xf>
    <xf numFmtId="0" fontId="23" fillId="0" borderId="63">
      <alignment horizontal="left" vertical="center"/>
    </xf>
    <xf numFmtId="0" fontId="56" fillId="3" borderId="64">
      <alignment horizontal="center" vertical="center" wrapText="1"/>
    </xf>
    <xf numFmtId="1" fontId="33" fillId="3" borderId="64">
      <alignment horizontal="center" vertical="center"/>
    </xf>
    <xf numFmtId="1" fontId="33" fillId="3" borderId="64">
      <alignment horizontal="center" vertical="center"/>
    </xf>
    <xf numFmtId="0" fontId="56"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40" fillId="3" borderId="64" applyAlignment="0">
      <alignment horizontal="center" vertical="center"/>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1" fontId="33" fillId="3" borderId="64">
      <alignment horizontal="center" vertical="center"/>
    </xf>
    <xf numFmtId="0" fontId="23" fillId="0" borderId="63">
      <alignment horizontal="left" vertical="center"/>
    </xf>
    <xf numFmtId="0" fontId="40" fillId="3" borderId="64" applyAlignment="0">
      <alignment horizontal="center" vertical="center"/>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23" fillId="0" borderId="62">
      <alignment horizontal="left" vertical="center"/>
    </xf>
    <xf numFmtId="0" fontId="23" fillId="0" borderId="62">
      <alignment horizontal="left" vertical="center"/>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0" fontId="23" fillId="0" borderId="62">
      <alignment horizontal="left" vertical="center"/>
    </xf>
    <xf numFmtId="0" fontId="34" fillId="3" borderId="64">
      <alignment horizontal="center" vertical="center" wrapText="1"/>
    </xf>
    <xf numFmtId="0" fontId="34" fillId="3" borderId="64">
      <alignment horizontal="center" vertical="center" wrapText="1"/>
    </xf>
    <xf numFmtId="1" fontId="33" fillId="3" borderId="64">
      <alignment horizontal="center" vertical="center"/>
    </xf>
    <xf numFmtId="0" fontId="40" fillId="3" borderId="64" applyAlignment="0">
      <alignment horizontal="center" vertical="center"/>
    </xf>
    <xf numFmtId="1" fontId="33" fillId="3" borderId="64">
      <alignment horizontal="center" vertical="center"/>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1" fontId="33" fillId="3" borderId="64">
      <alignment horizontal="center" vertical="center"/>
    </xf>
    <xf numFmtId="0" fontId="35" fillId="3" borderId="64">
      <alignment horizontal="center" vertical="center" wrapText="1"/>
    </xf>
    <xf numFmtId="0" fontId="23" fillId="0" borderId="62">
      <alignment horizontal="left" vertical="center"/>
    </xf>
    <xf numFmtId="0" fontId="35" fillId="3" borderId="64">
      <alignment horizontal="center" vertical="center" wrapText="1"/>
    </xf>
    <xf numFmtId="0" fontId="23" fillId="0" borderId="63">
      <alignment horizontal="left" vertical="center"/>
    </xf>
    <xf numFmtId="0" fontId="56" fillId="3" borderId="64">
      <alignment horizontal="center" vertical="center" wrapText="1"/>
    </xf>
    <xf numFmtId="0" fontId="23" fillId="0" borderId="63">
      <alignment horizontal="left" vertical="center"/>
    </xf>
    <xf numFmtId="1" fontId="33" fillId="3" borderId="64">
      <alignment horizontal="center" vertical="center"/>
    </xf>
    <xf numFmtId="0" fontId="35" fillId="3" borderId="64">
      <alignment horizontal="center" vertical="center" wrapText="1"/>
    </xf>
    <xf numFmtId="0" fontId="34" fillId="3" borderId="64">
      <alignment horizontal="center" vertical="center" wrapText="1"/>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0" fontId="56" fillId="3" borderId="64">
      <alignment horizontal="center" vertical="center" wrapText="1"/>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0" fontId="40" fillId="3" borderId="64" applyAlignment="0">
      <alignment horizontal="center" vertical="center"/>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23" fillId="0" borderId="63">
      <alignment horizontal="left" vertical="center"/>
    </xf>
    <xf numFmtId="0" fontId="23" fillId="0" borderId="63">
      <alignment horizontal="left" vertical="center"/>
    </xf>
    <xf numFmtId="0" fontId="35" fillId="3" borderId="64">
      <alignment horizontal="center" vertical="center" wrapText="1"/>
    </xf>
    <xf numFmtId="0" fontId="40" fillId="3" borderId="64" applyAlignment="0">
      <alignment horizontal="center" vertical="center"/>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23" fillId="0" borderId="63">
      <alignment horizontal="left" vertical="center"/>
    </xf>
    <xf numFmtId="1" fontId="33" fillId="3" borderId="64">
      <alignment horizontal="center" vertical="center"/>
    </xf>
    <xf numFmtId="0" fontId="23" fillId="0" borderId="62">
      <alignment horizontal="left" vertical="center"/>
    </xf>
    <xf numFmtId="1" fontId="33" fillId="3" borderId="64">
      <alignment horizontal="center" vertical="center"/>
    </xf>
    <xf numFmtId="0" fontId="34" fillId="3" borderId="64">
      <alignment horizontal="center" vertical="center" wrapText="1"/>
    </xf>
    <xf numFmtId="0" fontId="23" fillId="0" borderId="63">
      <alignment horizontal="left" vertical="center"/>
    </xf>
    <xf numFmtId="0" fontId="40" fillId="3" borderId="64" applyAlignment="0">
      <alignment horizontal="center" vertical="center"/>
    </xf>
    <xf numFmtId="0" fontId="56" fillId="3" borderId="64">
      <alignment horizontal="center" vertical="center" wrapText="1"/>
    </xf>
    <xf numFmtId="0" fontId="23" fillId="0" borderId="63">
      <alignment horizontal="left" vertical="center"/>
    </xf>
    <xf numFmtId="0" fontId="34" fillId="3" borderId="64">
      <alignment horizontal="center" vertical="center" wrapText="1"/>
    </xf>
    <xf numFmtId="0" fontId="23" fillId="0" borderId="63">
      <alignment horizontal="left" vertical="center"/>
    </xf>
    <xf numFmtId="0" fontId="23" fillId="0" borderId="62">
      <alignment horizontal="left" vertical="center"/>
    </xf>
    <xf numFmtId="1" fontId="33" fillId="3" borderId="64">
      <alignment horizontal="center" vertical="center"/>
    </xf>
    <xf numFmtId="1" fontId="33" fillId="3" borderId="64">
      <alignment horizontal="center" vertical="center"/>
    </xf>
    <xf numFmtId="0" fontId="34" fillId="3" borderId="64">
      <alignment horizontal="center" vertical="center" wrapText="1"/>
    </xf>
    <xf numFmtId="0" fontId="35" fillId="3" borderId="64">
      <alignment horizontal="center" vertical="center" wrapText="1"/>
    </xf>
    <xf numFmtId="0" fontId="23" fillId="0" borderId="62">
      <alignment horizontal="left" vertical="center"/>
    </xf>
    <xf numFmtId="0" fontId="23" fillId="0" borderId="62">
      <alignment horizontal="left" vertical="center"/>
    </xf>
    <xf numFmtId="0" fontId="23" fillId="0" borderId="63">
      <alignment horizontal="left" vertical="center"/>
    </xf>
    <xf numFmtId="0" fontId="40" fillId="3" borderId="64" applyAlignment="0">
      <alignment horizontal="center" vertical="center"/>
    </xf>
    <xf numFmtId="1" fontId="33" fillId="3" borderId="64">
      <alignment horizontal="center" vertical="center"/>
    </xf>
    <xf numFmtId="1" fontId="33" fillId="3" borderId="64">
      <alignment horizontal="center" vertical="center"/>
    </xf>
    <xf numFmtId="0" fontId="56" fillId="3" borderId="64">
      <alignment horizontal="center" vertical="center" wrapText="1"/>
    </xf>
    <xf numFmtId="0" fontId="40" fillId="3" borderId="64" applyAlignment="0">
      <alignment horizontal="center" vertical="center"/>
    </xf>
    <xf numFmtId="0" fontId="23" fillId="0" borderId="63">
      <alignment horizontal="left" vertical="center"/>
    </xf>
    <xf numFmtId="1" fontId="33" fillId="3" borderId="64">
      <alignment horizontal="center" vertical="center"/>
    </xf>
    <xf numFmtId="0" fontId="23" fillId="0" borderId="62">
      <alignment horizontal="left" vertical="center"/>
    </xf>
    <xf numFmtId="0" fontId="23" fillId="0" borderId="63">
      <alignment horizontal="left" vertical="center"/>
    </xf>
    <xf numFmtId="0" fontId="40" fillId="3" borderId="64" applyAlignment="0">
      <alignment horizontal="center" vertical="center"/>
    </xf>
    <xf numFmtId="0" fontId="23" fillId="0" borderId="63">
      <alignment horizontal="left" vertical="center"/>
    </xf>
    <xf numFmtId="1" fontId="33" fillId="3" borderId="64">
      <alignment horizontal="center" vertical="center"/>
    </xf>
    <xf numFmtId="0" fontId="56"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23" fillId="0" borderId="62">
      <alignment horizontal="left" vertical="center"/>
    </xf>
    <xf numFmtId="0" fontId="35" fillId="3" borderId="64">
      <alignment horizontal="center" vertical="center" wrapText="1"/>
    </xf>
    <xf numFmtId="0" fontId="23" fillId="0" borderId="63">
      <alignment horizontal="left" vertical="center"/>
    </xf>
    <xf numFmtId="0" fontId="35" fillId="3" borderId="64">
      <alignment horizontal="center" vertical="center" wrapText="1"/>
    </xf>
    <xf numFmtId="0" fontId="23" fillId="0" borderId="63">
      <alignment horizontal="left" vertical="center"/>
    </xf>
    <xf numFmtId="0" fontId="35" fillId="3" borderId="64">
      <alignment horizontal="center" vertical="center" wrapText="1"/>
    </xf>
    <xf numFmtId="0" fontId="23" fillId="0" borderId="62">
      <alignment horizontal="left" vertical="center"/>
    </xf>
    <xf numFmtId="0" fontId="40" fillId="3" borderId="64" applyAlignment="0">
      <alignment horizontal="center" vertical="center"/>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1" fontId="33" fillId="3" borderId="64">
      <alignment horizontal="center" vertical="center"/>
    </xf>
    <xf numFmtId="0" fontId="40" fillId="3" borderId="64" applyAlignment="0">
      <alignment horizontal="center" vertical="center"/>
    </xf>
    <xf numFmtId="0" fontId="35" fillId="3" borderId="64">
      <alignment horizontal="center" vertical="center" wrapText="1"/>
    </xf>
    <xf numFmtId="0" fontId="56" fillId="3" borderId="64">
      <alignment horizontal="center" vertical="center" wrapText="1"/>
    </xf>
    <xf numFmtId="0" fontId="23" fillId="0" borderId="62">
      <alignment horizontal="left" vertical="center"/>
    </xf>
    <xf numFmtId="0" fontId="34" fillId="3" borderId="64">
      <alignment horizontal="center" vertical="center" wrapText="1"/>
    </xf>
    <xf numFmtId="0" fontId="35" fillId="3" borderId="64">
      <alignment horizontal="center" vertical="center" wrapText="1"/>
    </xf>
    <xf numFmtId="0" fontId="23" fillId="0" borderId="63">
      <alignment horizontal="left" vertical="center"/>
    </xf>
    <xf numFmtId="0" fontId="34" fillId="3" borderId="64">
      <alignment horizontal="center" vertical="center" wrapText="1"/>
    </xf>
    <xf numFmtId="0" fontId="56" fillId="3" borderId="64">
      <alignment horizontal="center" vertical="center" wrapText="1"/>
    </xf>
    <xf numFmtId="0" fontId="56" fillId="3" borderId="64">
      <alignment horizontal="center" vertical="center" wrapText="1"/>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56" fillId="3" borderId="64">
      <alignment horizontal="center" vertical="center" wrapText="1"/>
    </xf>
    <xf numFmtId="0" fontId="23" fillId="0" borderId="63">
      <alignment horizontal="left" vertical="center"/>
    </xf>
    <xf numFmtId="0" fontId="40" fillId="3" borderId="64" applyAlignment="0">
      <alignment horizontal="center" vertical="center"/>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56" fillId="3" borderId="64">
      <alignment horizontal="center" vertical="center" wrapText="1"/>
    </xf>
    <xf numFmtId="0" fontId="34" fillId="3" borderId="64">
      <alignment horizontal="center" vertical="center" wrapText="1"/>
    </xf>
    <xf numFmtId="0" fontId="56" fillId="3" borderId="64">
      <alignment horizontal="center" vertical="center" wrapText="1"/>
    </xf>
    <xf numFmtId="0" fontId="23" fillId="0" borderId="62">
      <alignment horizontal="left" vertical="center"/>
    </xf>
    <xf numFmtId="0" fontId="34"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1" fontId="33" fillId="3" borderId="64">
      <alignment horizontal="center" vertical="center"/>
    </xf>
    <xf numFmtId="0" fontId="23" fillId="0" borderId="63">
      <alignment horizontal="left" vertical="center"/>
    </xf>
    <xf numFmtId="0" fontId="56" fillId="3" borderId="64">
      <alignment horizontal="center" vertical="center" wrapText="1"/>
    </xf>
    <xf numFmtId="1" fontId="33" fillId="3" borderId="64">
      <alignment horizontal="center" vertical="center"/>
    </xf>
    <xf numFmtId="1" fontId="33" fillId="3" borderId="64">
      <alignment horizontal="center" vertical="center"/>
    </xf>
    <xf numFmtId="0" fontId="56"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40" fillId="3" borderId="64" applyAlignment="0">
      <alignment horizontal="center" vertical="center"/>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1" fontId="33" fillId="3" borderId="64">
      <alignment horizontal="center" vertical="center"/>
    </xf>
    <xf numFmtId="0" fontId="23" fillId="0" borderId="63">
      <alignment horizontal="left" vertical="center"/>
    </xf>
    <xf numFmtId="0" fontId="34" fillId="3" borderId="64">
      <alignment horizontal="center" vertical="center" wrapText="1"/>
    </xf>
    <xf numFmtId="0" fontId="40" fillId="3" borderId="64" applyAlignment="0">
      <alignment horizontal="center" vertical="center"/>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23" fillId="0" borderId="62">
      <alignment horizontal="left" vertical="center"/>
    </xf>
    <xf numFmtId="0" fontId="23" fillId="0" borderId="62">
      <alignment horizontal="left" vertical="center"/>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0" fontId="23" fillId="0" borderId="62">
      <alignment horizontal="left" vertical="center"/>
    </xf>
    <xf numFmtId="0" fontId="34" fillId="3" borderId="64">
      <alignment horizontal="center" vertical="center" wrapText="1"/>
    </xf>
    <xf numFmtId="0" fontId="34" fillId="3" borderId="64">
      <alignment horizontal="center" vertical="center" wrapText="1"/>
    </xf>
    <xf numFmtId="1" fontId="33" fillId="3" borderId="64">
      <alignment horizontal="center" vertical="center"/>
    </xf>
    <xf numFmtId="0" fontId="40" fillId="3" borderId="64" applyAlignment="0">
      <alignment horizontal="center" vertical="center"/>
    </xf>
    <xf numFmtId="1" fontId="33" fillId="3" borderId="64">
      <alignment horizontal="center" vertical="center"/>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1" fontId="33" fillId="3" borderId="64">
      <alignment horizontal="center" vertical="center"/>
    </xf>
    <xf numFmtId="0" fontId="35" fillId="3" borderId="64">
      <alignment horizontal="center" vertical="center" wrapText="1"/>
    </xf>
    <xf numFmtId="0" fontId="23" fillId="0" borderId="62">
      <alignment horizontal="left" vertical="center"/>
    </xf>
    <xf numFmtId="0" fontId="35" fillId="3" borderId="64">
      <alignment horizontal="center" vertical="center" wrapText="1"/>
    </xf>
    <xf numFmtId="0" fontId="23" fillId="0" borderId="63">
      <alignment horizontal="left" vertical="center"/>
    </xf>
    <xf numFmtId="0" fontId="56" fillId="3" borderId="64">
      <alignment horizontal="center" vertical="center" wrapText="1"/>
    </xf>
    <xf numFmtId="0" fontId="23" fillId="0" borderId="63">
      <alignment horizontal="left" vertical="center"/>
    </xf>
    <xf numFmtId="1" fontId="33" fillId="3" borderId="64">
      <alignment horizontal="center" vertical="center"/>
    </xf>
    <xf numFmtId="0" fontId="35" fillId="3" borderId="64">
      <alignment horizontal="center" vertical="center" wrapText="1"/>
    </xf>
    <xf numFmtId="0" fontId="34" fillId="3" borderId="64">
      <alignment horizontal="center" vertical="center" wrapText="1"/>
    </xf>
    <xf numFmtId="0" fontId="3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0" fontId="56" fillId="3" borderId="64">
      <alignment horizontal="center" vertical="center" wrapText="1"/>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0" fontId="40" fillId="3" borderId="64" applyAlignment="0">
      <alignment horizontal="center" vertical="center"/>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23" fillId="0" borderId="63">
      <alignment horizontal="left" vertical="center"/>
    </xf>
    <xf numFmtId="0" fontId="23" fillId="0" borderId="63">
      <alignment horizontal="left" vertical="center"/>
    </xf>
    <xf numFmtId="0" fontId="35" fillId="3" borderId="64">
      <alignment horizontal="center" vertical="center" wrapText="1"/>
    </xf>
    <xf numFmtId="0" fontId="40" fillId="3" borderId="64" applyAlignment="0">
      <alignment horizontal="center" vertical="center"/>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0" fontId="40" fillId="3" borderId="64" applyAlignment="0">
      <alignment horizontal="center" vertical="center"/>
    </xf>
    <xf numFmtId="0" fontId="23" fillId="0" borderId="63">
      <alignment horizontal="left" vertical="center"/>
    </xf>
    <xf numFmtId="1" fontId="33" fillId="3" borderId="64">
      <alignment horizontal="center" vertical="center"/>
    </xf>
    <xf numFmtId="0" fontId="56"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23" fillId="0" borderId="62">
      <alignment horizontal="left" vertical="center"/>
    </xf>
    <xf numFmtId="0" fontId="35" fillId="3" borderId="64">
      <alignment horizontal="center" vertical="center" wrapText="1"/>
    </xf>
    <xf numFmtId="0" fontId="23" fillId="0" borderId="63">
      <alignment horizontal="left" vertical="center"/>
    </xf>
    <xf numFmtId="0" fontId="35" fillId="3" borderId="64">
      <alignment horizontal="center" vertical="center" wrapText="1"/>
    </xf>
    <xf numFmtId="0" fontId="23" fillId="0" borderId="63">
      <alignment horizontal="left" vertical="center"/>
    </xf>
    <xf numFmtId="0" fontId="35" fillId="3" borderId="64">
      <alignment horizontal="center" vertical="center" wrapText="1"/>
    </xf>
    <xf numFmtId="0" fontId="23" fillId="0" borderId="62">
      <alignment horizontal="left" vertical="center"/>
    </xf>
    <xf numFmtId="0" fontId="40" fillId="3" borderId="64" applyAlignment="0">
      <alignment horizontal="center" vertical="center"/>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1" fontId="33" fillId="3" borderId="64">
      <alignment horizontal="center" vertical="center"/>
    </xf>
    <xf numFmtId="0" fontId="40" fillId="3" borderId="64" applyAlignment="0">
      <alignment horizontal="center" vertical="center"/>
    </xf>
    <xf numFmtId="0" fontId="35" fillId="3" borderId="64">
      <alignment horizontal="center" vertical="center" wrapText="1"/>
    </xf>
    <xf numFmtId="0" fontId="56" fillId="3" borderId="64">
      <alignment horizontal="center" vertical="center" wrapText="1"/>
    </xf>
    <xf numFmtId="0" fontId="23" fillId="0" borderId="62">
      <alignment horizontal="left" vertical="center"/>
    </xf>
    <xf numFmtId="0" fontId="34" fillId="3" borderId="64">
      <alignment horizontal="center" vertical="center" wrapText="1"/>
    </xf>
    <xf numFmtId="0" fontId="35" fillId="3" borderId="64">
      <alignment horizontal="center" vertical="center" wrapText="1"/>
    </xf>
    <xf numFmtId="0" fontId="23" fillId="0" borderId="63">
      <alignment horizontal="left" vertical="center"/>
    </xf>
    <xf numFmtId="0" fontId="34" fillId="3" borderId="64">
      <alignment horizontal="center" vertical="center" wrapText="1"/>
    </xf>
    <xf numFmtId="0" fontId="56" fillId="3" borderId="64">
      <alignment horizontal="center" vertical="center" wrapText="1"/>
    </xf>
    <xf numFmtId="0" fontId="56" fillId="3" borderId="64">
      <alignment horizontal="center" vertical="center" wrapText="1"/>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56" fillId="3" borderId="64">
      <alignment horizontal="center" vertical="center" wrapText="1"/>
    </xf>
    <xf numFmtId="0" fontId="23" fillId="0" borderId="63">
      <alignment horizontal="left" vertical="center"/>
    </xf>
    <xf numFmtId="0" fontId="40" fillId="3" borderId="64" applyAlignment="0">
      <alignment horizontal="center" vertical="center"/>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56" fillId="3" borderId="64">
      <alignment horizontal="center" vertical="center" wrapText="1"/>
    </xf>
    <xf numFmtId="0" fontId="34" fillId="3" borderId="64">
      <alignment horizontal="center" vertical="center" wrapText="1"/>
    </xf>
    <xf numFmtId="0" fontId="56" fillId="3" borderId="64">
      <alignment horizontal="center" vertical="center" wrapText="1"/>
    </xf>
    <xf numFmtId="0" fontId="23" fillId="0" borderId="62">
      <alignment horizontal="left" vertical="center"/>
    </xf>
    <xf numFmtId="0" fontId="34"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1" fontId="33" fillId="3" borderId="64">
      <alignment horizontal="center" vertical="center"/>
    </xf>
    <xf numFmtId="0" fontId="23" fillId="0" borderId="63">
      <alignment horizontal="left" vertical="center"/>
    </xf>
    <xf numFmtId="0" fontId="56" fillId="3" borderId="64">
      <alignment horizontal="center" vertical="center" wrapText="1"/>
    </xf>
    <xf numFmtId="1" fontId="33" fillId="3" borderId="64">
      <alignment horizontal="center" vertical="center"/>
    </xf>
    <xf numFmtId="1" fontId="33" fillId="3" borderId="64">
      <alignment horizontal="center" vertical="center"/>
    </xf>
    <xf numFmtId="0" fontId="56"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40" fillId="3" borderId="64" applyAlignment="0">
      <alignment horizontal="center" vertical="center"/>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1" fontId="33" fillId="3" borderId="64">
      <alignment horizontal="center" vertical="center"/>
    </xf>
    <xf numFmtId="0" fontId="23" fillId="0" borderId="63">
      <alignment horizontal="left" vertical="center"/>
    </xf>
    <xf numFmtId="0" fontId="40" fillId="3" borderId="64" applyAlignment="0">
      <alignment horizontal="center" vertical="center"/>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23" fillId="0" borderId="62">
      <alignment horizontal="left" vertical="center"/>
    </xf>
    <xf numFmtId="0" fontId="23" fillId="0" borderId="62">
      <alignment horizontal="left" vertical="center"/>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0" fontId="23" fillId="0" borderId="62">
      <alignment horizontal="left" vertical="center"/>
    </xf>
    <xf numFmtId="0" fontId="34" fillId="3" borderId="64">
      <alignment horizontal="center" vertical="center" wrapText="1"/>
    </xf>
    <xf numFmtId="0" fontId="34" fillId="3" borderId="64">
      <alignment horizontal="center" vertical="center" wrapText="1"/>
    </xf>
    <xf numFmtId="1" fontId="33" fillId="3" borderId="64">
      <alignment horizontal="center" vertical="center"/>
    </xf>
    <xf numFmtId="0" fontId="40" fillId="3" borderId="64" applyAlignment="0">
      <alignment horizontal="center" vertical="center"/>
    </xf>
    <xf numFmtId="1" fontId="33" fillId="3" borderId="64">
      <alignment horizontal="center" vertical="center"/>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1" fontId="33" fillId="3" borderId="64">
      <alignment horizontal="center" vertical="center"/>
    </xf>
    <xf numFmtId="0" fontId="35" fillId="3" borderId="64">
      <alignment horizontal="center" vertical="center" wrapText="1"/>
    </xf>
    <xf numFmtId="0" fontId="23" fillId="0" borderId="62">
      <alignment horizontal="left" vertical="center"/>
    </xf>
    <xf numFmtId="0" fontId="35" fillId="3" borderId="64">
      <alignment horizontal="center" vertical="center" wrapText="1"/>
    </xf>
    <xf numFmtId="0" fontId="23" fillId="0" borderId="63">
      <alignment horizontal="left" vertical="center"/>
    </xf>
    <xf numFmtId="0" fontId="56" fillId="3" borderId="64">
      <alignment horizontal="center" vertical="center" wrapText="1"/>
    </xf>
    <xf numFmtId="0" fontId="23" fillId="0" borderId="63">
      <alignment horizontal="left" vertical="center"/>
    </xf>
    <xf numFmtId="1" fontId="33" fillId="3" borderId="64">
      <alignment horizontal="center" vertical="center"/>
    </xf>
    <xf numFmtId="0" fontId="35" fillId="3" borderId="64">
      <alignment horizontal="center" vertical="center" wrapText="1"/>
    </xf>
    <xf numFmtId="0" fontId="34" fillId="3" borderId="64">
      <alignment horizontal="center" vertical="center" wrapText="1"/>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0" fontId="56" fillId="3" borderId="64">
      <alignment horizontal="center" vertical="center" wrapText="1"/>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0" fontId="40" fillId="3" borderId="64" applyAlignment="0">
      <alignment horizontal="center" vertical="center"/>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23" fillId="0" borderId="63">
      <alignment horizontal="left" vertical="center"/>
    </xf>
    <xf numFmtId="0" fontId="23" fillId="0" borderId="63">
      <alignment horizontal="left" vertical="center"/>
    </xf>
    <xf numFmtId="0" fontId="35" fillId="3" borderId="64">
      <alignment horizontal="center" vertical="center" wrapText="1"/>
    </xf>
    <xf numFmtId="0" fontId="40" fillId="3" borderId="64" applyAlignment="0">
      <alignment horizontal="center" vertical="center"/>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23" fillId="0" borderId="63">
      <alignment horizontal="left" vertical="center"/>
    </xf>
    <xf numFmtId="1" fontId="33" fillId="3" borderId="64">
      <alignment horizontal="center" vertical="center"/>
    </xf>
    <xf numFmtId="0" fontId="23" fillId="0" borderId="62">
      <alignment horizontal="left" vertical="center"/>
    </xf>
    <xf numFmtId="1" fontId="33" fillId="3" borderId="64">
      <alignment horizontal="center" vertical="center"/>
    </xf>
    <xf numFmtId="0" fontId="34" fillId="3" borderId="64">
      <alignment horizontal="center" vertical="center" wrapText="1"/>
    </xf>
    <xf numFmtId="0" fontId="23" fillId="0" borderId="63">
      <alignment horizontal="left" vertical="center"/>
    </xf>
    <xf numFmtId="0" fontId="40" fillId="3" borderId="64" applyAlignment="0">
      <alignment horizontal="center" vertical="center"/>
    </xf>
    <xf numFmtId="0" fontId="56" fillId="3" borderId="64">
      <alignment horizontal="center" vertical="center" wrapText="1"/>
    </xf>
    <xf numFmtId="0" fontId="23" fillId="0" borderId="63">
      <alignment horizontal="left" vertical="center"/>
    </xf>
    <xf numFmtId="0" fontId="34" fillId="3" borderId="64">
      <alignment horizontal="center" vertical="center" wrapText="1"/>
    </xf>
    <xf numFmtId="0" fontId="23" fillId="0" borderId="63">
      <alignment horizontal="left" vertical="center"/>
    </xf>
    <xf numFmtId="0" fontId="23" fillId="0" borderId="62">
      <alignment horizontal="left" vertical="center"/>
    </xf>
    <xf numFmtId="1" fontId="33" fillId="3" borderId="64">
      <alignment horizontal="center" vertical="center"/>
    </xf>
    <xf numFmtId="1" fontId="33" fillId="3" borderId="64">
      <alignment horizontal="center" vertical="center"/>
    </xf>
    <xf numFmtId="0" fontId="34" fillId="3" borderId="64">
      <alignment horizontal="center" vertical="center" wrapText="1"/>
    </xf>
    <xf numFmtId="0" fontId="35" fillId="3" borderId="64">
      <alignment horizontal="center" vertical="center" wrapText="1"/>
    </xf>
    <xf numFmtId="0" fontId="23" fillId="0" borderId="62">
      <alignment horizontal="left" vertical="center"/>
    </xf>
    <xf numFmtId="0" fontId="23" fillId="0" borderId="62">
      <alignment horizontal="left" vertical="center"/>
    </xf>
    <xf numFmtId="0" fontId="23" fillId="0" borderId="63">
      <alignment horizontal="left" vertical="center"/>
    </xf>
    <xf numFmtId="0" fontId="40" fillId="3" borderId="64" applyAlignment="0">
      <alignment horizontal="center" vertical="center"/>
    </xf>
    <xf numFmtId="1" fontId="33" fillId="3" borderId="64">
      <alignment horizontal="center" vertical="center"/>
    </xf>
    <xf numFmtId="1" fontId="33" fillId="3" borderId="64">
      <alignment horizontal="center" vertical="center"/>
    </xf>
    <xf numFmtId="0" fontId="56" fillId="3" borderId="64">
      <alignment horizontal="center" vertical="center" wrapText="1"/>
    </xf>
    <xf numFmtId="0" fontId="40" fillId="3" borderId="64" applyAlignment="0">
      <alignment horizontal="center" vertical="center"/>
    </xf>
    <xf numFmtId="0" fontId="23" fillId="0" borderId="63">
      <alignment horizontal="left" vertical="center"/>
    </xf>
    <xf numFmtId="1" fontId="33" fillId="3" borderId="64">
      <alignment horizontal="center" vertical="center"/>
    </xf>
    <xf numFmtId="0" fontId="23" fillId="0" borderId="62">
      <alignment horizontal="left" vertical="center"/>
    </xf>
    <xf numFmtId="0" fontId="23" fillId="0" borderId="63">
      <alignment horizontal="left" vertical="center"/>
    </xf>
    <xf numFmtId="0" fontId="40" fillId="3" borderId="64" applyAlignment="0">
      <alignment horizontal="center" vertical="center"/>
    </xf>
    <xf numFmtId="0" fontId="23" fillId="0" borderId="63">
      <alignment horizontal="left" vertical="center"/>
    </xf>
    <xf numFmtId="1" fontId="33" fillId="3" borderId="64">
      <alignment horizontal="center" vertical="center"/>
    </xf>
    <xf numFmtId="0" fontId="56"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23" fillId="0" borderId="62">
      <alignment horizontal="left" vertical="center"/>
    </xf>
    <xf numFmtId="0" fontId="35" fillId="3" borderId="64">
      <alignment horizontal="center" vertical="center" wrapText="1"/>
    </xf>
    <xf numFmtId="0" fontId="23" fillId="0" borderId="63">
      <alignment horizontal="left" vertical="center"/>
    </xf>
    <xf numFmtId="0" fontId="35" fillId="3" borderId="64">
      <alignment horizontal="center" vertical="center" wrapText="1"/>
    </xf>
    <xf numFmtId="0" fontId="23" fillId="0" borderId="63">
      <alignment horizontal="left" vertical="center"/>
    </xf>
    <xf numFmtId="0" fontId="35" fillId="3" borderId="64">
      <alignment horizontal="center" vertical="center" wrapText="1"/>
    </xf>
    <xf numFmtId="0" fontId="23" fillId="0" borderId="62">
      <alignment horizontal="left" vertical="center"/>
    </xf>
    <xf numFmtId="0" fontId="40" fillId="3" borderId="64" applyAlignment="0">
      <alignment horizontal="center" vertical="center"/>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1" fontId="33" fillId="3" borderId="64">
      <alignment horizontal="center" vertical="center"/>
    </xf>
    <xf numFmtId="0" fontId="40" fillId="3" borderId="64" applyAlignment="0">
      <alignment horizontal="center" vertical="center"/>
    </xf>
    <xf numFmtId="0" fontId="35" fillId="3" borderId="64">
      <alignment horizontal="center" vertical="center" wrapText="1"/>
    </xf>
    <xf numFmtId="0" fontId="56" fillId="3" borderId="64">
      <alignment horizontal="center" vertical="center" wrapText="1"/>
    </xf>
    <xf numFmtId="0" fontId="23" fillId="0" borderId="62">
      <alignment horizontal="left" vertical="center"/>
    </xf>
    <xf numFmtId="0" fontId="34" fillId="3" borderId="64">
      <alignment horizontal="center" vertical="center" wrapText="1"/>
    </xf>
    <xf numFmtId="0" fontId="35" fillId="3" borderId="64">
      <alignment horizontal="center" vertical="center" wrapText="1"/>
    </xf>
    <xf numFmtId="0" fontId="23" fillId="0" borderId="63">
      <alignment horizontal="left" vertical="center"/>
    </xf>
    <xf numFmtId="0" fontId="34" fillId="3" borderId="64">
      <alignment horizontal="center" vertical="center" wrapText="1"/>
    </xf>
    <xf numFmtId="0" fontId="56" fillId="3" borderId="64">
      <alignment horizontal="center" vertical="center" wrapText="1"/>
    </xf>
    <xf numFmtId="0" fontId="56" fillId="3" borderId="64">
      <alignment horizontal="center" vertical="center" wrapText="1"/>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56" fillId="3" borderId="64">
      <alignment horizontal="center" vertical="center" wrapText="1"/>
    </xf>
    <xf numFmtId="0" fontId="23" fillId="0" borderId="63">
      <alignment horizontal="left" vertical="center"/>
    </xf>
    <xf numFmtId="0" fontId="40" fillId="3" borderId="64" applyAlignment="0">
      <alignment horizontal="center" vertical="center"/>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56" fillId="3" borderId="64">
      <alignment horizontal="center" vertical="center" wrapText="1"/>
    </xf>
    <xf numFmtId="0" fontId="34" fillId="3" borderId="64">
      <alignment horizontal="center" vertical="center" wrapText="1"/>
    </xf>
    <xf numFmtId="0" fontId="56" fillId="3" borderId="64">
      <alignment horizontal="center" vertical="center" wrapText="1"/>
    </xf>
    <xf numFmtId="0" fontId="23" fillId="0" borderId="62">
      <alignment horizontal="left" vertical="center"/>
    </xf>
    <xf numFmtId="0" fontId="34"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1" fontId="33" fillId="3" borderId="64">
      <alignment horizontal="center" vertical="center"/>
    </xf>
    <xf numFmtId="0" fontId="23" fillId="0" borderId="63">
      <alignment horizontal="left" vertical="center"/>
    </xf>
    <xf numFmtId="0" fontId="56" fillId="3" borderId="64">
      <alignment horizontal="center" vertical="center" wrapText="1"/>
    </xf>
    <xf numFmtId="1" fontId="33" fillId="3" borderId="64">
      <alignment horizontal="center" vertical="center"/>
    </xf>
    <xf numFmtId="1" fontId="33" fillId="3" borderId="64">
      <alignment horizontal="center" vertical="center"/>
    </xf>
    <xf numFmtId="0" fontId="56"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40" fillId="3" borderId="64" applyAlignment="0">
      <alignment horizontal="center" vertical="center"/>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1" fontId="33" fillId="3" borderId="64">
      <alignment horizontal="center" vertical="center"/>
    </xf>
    <xf numFmtId="0" fontId="23" fillId="0" borderId="63">
      <alignment horizontal="left" vertical="center"/>
    </xf>
    <xf numFmtId="0" fontId="34" fillId="3" borderId="64">
      <alignment horizontal="center" vertical="center" wrapText="1"/>
    </xf>
    <xf numFmtId="0" fontId="40" fillId="3" borderId="64" applyAlignment="0">
      <alignment horizontal="center" vertical="center"/>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23" fillId="0" borderId="62">
      <alignment horizontal="left" vertical="center"/>
    </xf>
    <xf numFmtId="0" fontId="23" fillId="0" borderId="62">
      <alignment horizontal="left" vertical="center"/>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0" fontId="23" fillId="0" borderId="62">
      <alignment horizontal="left" vertical="center"/>
    </xf>
    <xf numFmtId="0" fontId="34" fillId="3" borderId="64">
      <alignment horizontal="center" vertical="center" wrapText="1"/>
    </xf>
    <xf numFmtId="0" fontId="34" fillId="3" borderId="64">
      <alignment horizontal="center" vertical="center" wrapText="1"/>
    </xf>
    <xf numFmtId="1" fontId="33" fillId="3" borderId="64">
      <alignment horizontal="center" vertical="center"/>
    </xf>
    <xf numFmtId="0" fontId="40" fillId="3" borderId="64" applyAlignment="0">
      <alignment horizontal="center" vertical="center"/>
    </xf>
    <xf numFmtId="1" fontId="33" fillId="3" borderId="64">
      <alignment horizontal="center" vertical="center"/>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1" fontId="33" fillId="3" borderId="64">
      <alignment horizontal="center" vertical="center"/>
    </xf>
    <xf numFmtId="0" fontId="35" fillId="3" borderId="64">
      <alignment horizontal="center" vertical="center" wrapText="1"/>
    </xf>
    <xf numFmtId="0" fontId="23" fillId="0" borderId="62">
      <alignment horizontal="left" vertical="center"/>
    </xf>
    <xf numFmtId="0" fontId="35" fillId="3" borderId="64">
      <alignment horizontal="center" vertical="center" wrapText="1"/>
    </xf>
    <xf numFmtId="0" fontId="23" fillId="0" borderId="63">
      <alignment horizontal="left" vertical="center"/>
    </xf>
    <xf numFmtId="0" fontId="56" fillId="3" borderId="64">
      <alignment horizontal="center" vertical="center" wrapText="1"/>
    </xf>
    <xf numFmtId="0" fontId="23" fillId="0" borderId="63">
      <alignment horizontal="left" vertical="center"/>
    </xf>
    <xf numFmtId="1" fontId="33" fillId="3" borderId="64">
      <alignment horizontal="center" vertical="center"/>
    </xf>
    <xf numFmtId="0" fontId="35" fillId="3" borderId="64">
      <alignment horizontal="center" vertical="center" wrapText="1"/>
    </xf>
    <xf numFmtId="0" fontId="34" fillId="3" borderId="64">
      <alignment horizontal="center" vertical="center" wrapText="1"/>
    </xf>
    <xf numFmtId="0" fontId="3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0" fontId="56" fillId="3" borderId="64">
      <alignment horizontal="center" vertical="center" wrapText="1"/>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0" fontId="40" fillId="3" borderId="64" applyAlignment="0">
      <alignment horizontal="center" vertical="center"/>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23" fillId="0" borderId="63">
      <alignment horizontal="left" vertical="center"/>
    </xf>
    <xf numFmtId="0" fontId="23" fillId="0" borderId="63">
      <alignment horizontal="left" vertical="center"/>
    </xf>
    <xf numFmtId="0" fontId="35" fillId="3" borderId="64">
      <alignment horizontal="center" vertical="center" wrapText="1"/>
    </xf>
    <xf numFmtId="0" fontId="40" fillId="3" borderId="64" applyAlignment="0">
      <alignment horizontal="center" vertical="center"/>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0" fontId="40" fillId="3" borderId="64" applyAlignment="0">
      <alignment horizontal="center" vertical="center"/>
    </xf>
    <xf numFmtId="0" fontId="23" fillId="0" borderId="63">
      <alignment horizontal="left" vertical="center"/>
    </xf>
    <xf numFmtId="1" fontId="33" fillId="3" borderId="64">
      <alignment horizontal="center" vertical="center"/>
    </xf>
    <xf numFmtId="0" fontId="56"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23" fillId="0" borderId="62">
      <alignment horizontal="left" vertical="center"/>
    </xf>
    <xf numFmtId="0" fontId="35" fillId="3" borderId="64">
      <alignment horizontal="center" vertical="center" wrapText="1"/>
    </xf>
    <xf numFmtId="0" fontId="23" fillId="0" borderId="63">
      <alignment horizontal="left" vertical="center"/>
    </xf>
    <xf numFmtId="0" fontId="35" fillId="3" borderId="64">
      <alignment horizontal="center" vertical="center" wrapText="1"/>
    </xf>
    <xf numFmtId="0" fontId="23" fillId="0" borderId="63">
      <alignment horizontal="left" vertical="center"/>
    </xf>
    <xf numFmtId="0" fontId="35" fillId="3" borderId="64">
      <alignment horizontal="center" vertical="center" wrapText="1"/>
    </xf>
    <xf numFmtId="0" fontId="23" fillId="0" borderId="62">
      <alignment horizontal="left" vertical="center"/>
    </xf>
    <xf numFmtId="0" fontId="40" fillId="3" borderId="64" applyAlignment="0">
      <alignment horizontal="center" vertical="center"/>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1" fontId="33" fillId="3" borderId="64">
      <alignment horizontal="center" vertical="center"/>
    </xf>
    <xf numFmtId="0" fontId="40" fillId="3" borderId="64" applyAlignment="0">
      <alignment horizontal="center" vertical="center"/>
    </xf>
    <xf numFmtId="0" fontId="35" fillId="3" borderId="64">
      <alignment horizontal="center" vertical="center" wrapText="1"/>
    </xf>
    <xf numFmtId="0" fontId="56" fillId="3" borderId="64">
      <alignment horizontal="center" vertical="center" wrapText="1"/>
    </xf>
    <xf numFmtId="0" fontId="23" fillId="0" borderId="62">
      <alignment horizontal="left" vertical="center"/>
    </xf>
    <xf numFmtId="0" fontId="34" fillId="3" borderId="64">
      <alignment horizontal="center" vertical="center" wrapText="1"/>
    </xf>
    <xf numFmtId="0" fontId="35" fillId="3" borderId="64">
      <alignment horizontal="center" vertical="center" wrapText="1"/>
    </xf>
    <xf numFmtId="0" fontId="23" fillId="0" borderId="63">
      <alignment horizontal="left" vertical="center"/>
    </xf>
    <xf numFmtId="0" fontId="34" fillId="3" borderId="64">
      <alignment horizontal="center" vertical="center" wrapText="1"/>
    </xf>
    <xf numFmtId="0" fontId="56" fillId="3" borderId="64">
      <alignment horizontal="center" vertical="center" wrapText="1"/>
    </xf>
    <xf numFmtId="0" fontId="56" fillId="3" borderId="64">
      <alignment horizontal="center" vertical="center" wrapText="1"/>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56" fillId="3" borderId="64">
      <alignment horizontal="center" vertical="center" wrapText="1"/>
    </xf>
    <xf numFmtId="0" fontId="23" fillId="0" borderId="63">
      <alignment horizontal="left" vertical="center"/>
    </xf>
    <xf numFmtId="0" fontId="40" fillId="3" borderId="64" applyAlignment="0">
      <alignment horizontal="center" vertical="center"/>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56" fillId="3" borderId="64">
      <alignment horizontal="center" vertical="center" wrapText="1"/>
    </xf>
    <xf numFmtId="0" fontId="34" fillId="3" borderId="64">
      <alignment horizontal="center" vertical="center" wrapText="1"/>
    </xf>
    <xf numFmtId="0" fontId="56" fillId="3" borderId="64">
      <alignment horizontal="center" vertical="center" wrapText="1"/>
    </xf>
    <xf numFmtId="0" fontId="23" fillId="0" borderId="62">
      <alignment horizontal="left" vertical="center"/>
    </xf>
    <xf numFmtId="0" fontId="34"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1" fontId="33" fillId="3" borderId="64">
      <alignment horizontal="center" vertical="center"/>
    </xf>
    <xf numFmtId="0" fontId="23" fillId="0" borderId="63">
      <alignment horizontal="left" vertical="center"/>
    </xf>
    <xf numFmtId="0" fontId="56" fillId="3" borderId="64">
      <alignment horizontal="center" vertical="center" wrapText="1"/>
    </xf>
    <xf numFmtId="1" fontId="33" fillId="3" borderId="64">
      <alignment horizontal="center" vertical="center"/>
    </xf>
    <xf numFmtId="1" fontId="33" fillId="3" borderId="64">
      <alignment horizontal="center" vertical="center"/>
    </xf>
    <xf numFmtId="0" fontId="56"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40" fillId="3" borderId="64" applyAlignment="0">
      <alignment horizontal="center" vertical="center"/>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1" fontId="33" fillId="3" borderId="64">
      <alignment horizontal="center" vertical="center"/>
    </xf>
    <xf numFmtId="0" fontId="23" fillId="0" borderId="63">
      <alignment horizontal="left" vertical="center"/>
    </xf>
    <xf numFmtId="0" fontId="40" fillId="3" borderId="64" applyAlignment="0">
      <alignment horizontal="center" vertical="center"/>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23" fillId="0" borderId="62">
      <alignment horizontal="left" vertical="center"/>
    </xf>
    <xf numFmtId="0" fontId="23" fillId="0" borderId="62">
      <alignment horizontal="left" vertical="center"/>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0" fontId="23" fillId="0" borderId="62">
      <alignment horizontal="left" vertical="center"/>
    </xf>
    <xf numFmtId="0" fontId="34" fillId="3" borderId="64">
      <alignment horizontal="center" vertical="center" wrapText="1"/>
    </xf>
    <xf numFmtId="0" fontId="34" fillId="3" borderId="64">
      <alignment horizontal="center" vertical="center" wrapText="1"/>
    </xf>
    <xf numFmtId="1" fontId="33" fillId="3" borderId="64">
      <alignment horizontal="center" vertical="center"/>
    </xf>
    <xf numFmtId="0" fontId="40" fillId="3" borderId="64" applyAlignment="0">
      <alignment horizontal="center" vertical="center"/>
    </xf>
    <xf numFmtId="1" fontId="33" fillId="3" borderId="64">
      <alignment horizontal="center" vertical="center"/>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1" fontId="33" fillId="3" borderId="64">
      <alignment horizontal="center" vertical="center"/>
    </xf>
    <xf numFmtId="0" fontId="35" fillId="3" borderId="64">
      <alignment horizontal="center" vertical="center" wrapText="1"/>
    </xf>
    <xf numFmtId="0" fontId="23" fillId="0" borderId="62">
      <alignment horizontal="left" vertical="center"/>
    </xf>
    <xf numFmtId="0" fontId="35" fillId="3" borderId="64">
      <alignment horizontal="center" vertical="center" wrapText="1"/>
    </xf>
    <xf numFmtId="0" fontId="23" fillId="0" borderId="63">
      <alignment horizontal="left" vertical="center"/>
    </xf>
    <xf numFmtId="0" fontId="56" fillId="3" borderId="64">
      <alignment horizontal="center" vertical="center" wrapText="1"/>
    </xf>
    <xf numFmtId="0" fontId="23" fillId="0" borderId="63">
      <alignment horizontal="left" vertical="center"/>
    </xf>
    <xf numFmtId="1" fontId="33" fillId="3" borderId="64">
      <alignment horizontal="center" vertical="center"/>
    </xf>
    <xf numFmtId="0" fontId="35" fillId="3" borderId="64">
      <alignment horizontal="center" vertical="center" wrapText="1"/>
    </xf>
    <xf numFmtId="0" fontId="34" fillId="3" borderId="64">
      <alignment horizontal="center" vertical="center" wrapText="1"/>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0" fontId="56" fillId="3" borderId="64">
      <alignment horizontal="center" vertical="center" wrapText="1"/>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0" fontId="40" fillId="3" borderId="64" applyAlignment="0">
      <alignment horizontal="center" vertical="center"/>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23" fillId="0" borderId="63">
      <alignment horizontal="left" vertical="center"/>
    </xf>
    <xf numFmtId="0" fontId="23" fillId="0" borderId="63">
      <alignment horizontal="left" vertical="center"/>
    </xf>
    <xf numFmtId="0" fontId="35" fillId="3" borderId="64">
      <alignment horizontal="center" vertical="center" wrapText="1"/>
    </xf>
    <xf numFmtId="0" fontId="40" fillId="3" borderId="64" applyAlignment="0">
      <alignment horizontal="center" vertical="center"/>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23" fillId="0" borderId="63">
      <alignment horizontal="left" vertical="center"/>
    </xf>
    <xf numFmtId="1" fontId="33" fillId="3" borderId="64">
      <alignment horizontal="center" vertical="center"/>
    </xf>
    <xf numFmtId="0" fontId="34" fillId="3" borderId="64">
      <alignment horizontal="center" vertical="center" wrapText="1"/>
    </xf>
    <xf numFmtId="0" fontId="40" fillId="3" borderId="64" applyAlignment="0">
      <alignment horizontal="center" vertical="center"/>
    </xf>
    <xf numFmtId="0" fontId="56" fillId="3" borderId="64">
      <alignment horizontal="center" vertical="center" wrapText="1"/>
    </xf>
    <xf numFmtId="0" fontId="34" fillId="3" borderId="64">
      <alignment horizontal="center" vertical="center" wrapText="1"/>
    </xf>
    <xf numFmtId="0" fontId="23" fillId="0" borderId="63">
      <alignment horizontal="left" vertical="center"/>
    </xf>
    <xf numFmtId="0" fontId="23" fillId="0" borderId="62">
      <alignment horizontal="left" vertical="center"/>
    </xf>
    <xf numFmtId="1" fontId="33" fillId="3" borderId="64">
      <alignment horizontal="center" vertical="center"/>
    </xf>
    <xf numFmtId="1" fontId="33" fillId="3" borderId="64">
      <alignment horizontal="center" vertical="center"/>
    </xf>
    <xf numFmtId="0" fontId="34" fillId="3" borderId="64">
      <alignment horizontal="center" vertical="center" wrapText="1"/>
    </xf>
    <xf numFmtId="0" fontId="35" fillId="3" borderId="64">
      <alignment horizontal="center" vertical="center" wrapText="1"/>
    </xf>
    <xf numFmtId="0" fontId="23" fillId="0" borderId="62">
      <alignment horizontal="left" vertical="center"/>
    </xf>
    <xf numFmtId="0" fontId="23" fillId="0" borderId="62">
      <alignment horizontal="left" vertical="center"/>
    </xf>
    <xf numFmtId="0" fontId="23" fillId="0" borderId="63">
      <alignment horizontal="left" vertical="center"/>
    </xf>
    <xf numFmtId="0" fontId="40" fillId="3" borderId="64" applyAlignment="0">
      <alignment horizontal="center" vertical="center"/>
    </xf>
    <xf numFmtId="1" fontId="33" fillId="3" borderId="64">
      <alignment horizontal="center" vertical="center"/>
    </xf>
    <xf numFmtId="1" fontId="33" fillId="3" borderId="64">
      <alignment horizontal="center" vertical="center"/>
    </xf>
    <xf numFmtId="0" fontId="56" fillId="3" borderId="64">
      <alignment horizontal="center" vertical="center" wrapText="1"/>
    </xf>
    <xf numFmtId="0" fontId="40" fillId="3" borderId="64" applyAlignment="0">
      <alignment horizontal="center" vertical="center"/>
    </xf>
    <xf numFmtId="0" fontId="23" fillId="0" borderId="63">
      <alignment horizontal="left" vertical="center"/>
    </xf>
    <xf numFmtId="1" fontId="33" fillId="3" borderId="64">
      <alignment horizontal="center" vertical="center"/>
    </xf>
    <xf numFmtId="0" fontId="23" fillId="0" borderId="62">
      <alignment horizontal="left" vertical="center"/>
    </xf>
    <xf numFmtId="0" fontId="23" fillId="0" borderId="63">
      <alignment horizontal="left" vertical="center"/>
    </xf>
    <xf numFmtId="0" fontId="40" fillId="3" borderId="64" applyAlignment="0">
      <alignment horizontal="center" vertical="center"/>
    </xf>
    <xf numFmtId="0" fontId="23" fillId="0" borderId="63">
      <alignment horizontal="left" vertical="center"/>
    </xf>
    <xf numFmtId="1" fontId="33" fillId="3" borderId="64">
      <alignment horizontal="center" vertical="center"/>
    </xf>
    <xf numFmtId="0" fontId="56"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23" fillId="0" borderId="62">
      <alignment horizontal="left" vertical="center"/>
    </xf>
    <xf numFmtId="0" fontId="35" fillId="3" borderId="64">
      <alignment horizontal="center" vertical="center" wrapText="1"/>
    </xf>
    <xf numFmtId="0" fontId="23" fillId="0" borderId="63">
      <alignment horizontal="left" vertical="center"/>
    </xf>
    <xf numFmtId="0" fontId="35" fillId="3" borderId="64">
      <alignment horizontal="center" vertical="center" wrapText="1"/>
    </xf>
    <xf numFmtId="0" fontId="23" fillId="0" borderId="63">
      <alignment horizontal="left" vertical="center"/>
    </xf>
    <xf numFmtId="0" fontId="35" fillId="3" borderId="64">
      <alignment horizontal="center" vertical="center" wrapText="1"/>
    </xf>
    <xf numFmtId="0" fontId="23" fillId="0" borderId="62">
      <alignment horizontal="left" vertical="center"/>
    </xf>
    <xf numFmtId="0" fontId="40" fillId="3" borderId="64" applyAlignment="0">
      <alignment horizontal="center" vertical="center"/>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1" fontId="33" fillId="3" borderId="64">
      <alignment horizontal="center" vertical="center"/>
    </xf>
    <xf numFmtId="0" fontId="40" fillId="3" borderId="64" applyAlignment="0">
      <alignment horizontal="center" vertical="center"/>
    </xf>
    <xf numFmtId="0" fontId="35" fillId="3" borderId="64">
      <alignment horizontal="center" vertical="center" wrapText="1"/>
    </xf>
    <xf numFmtId="0" fontId="56" fillId="3" borderId="64">
      <alignment horizontal="center" vertical="center" wrapText="1"/>
    </xf>
    <xf numFmtId="0" fontId="23" fillId="0" borderId="62">
      <alignment horizontal="left" vertical="center"/>
    </xf>
    <xf numFmtId="0" fontId="34" fillId="3" borderId="64">
      <alignment horizontal="center" vertical="center" wrapText="1"/>
    </xf>
    <xf numFmtId="0" fontId="35" fillId="3" borderId="64">
      <alignment horizontal="center" vertical="center" wrapText="1"/>
    </xf>
    <xf numFmtId="0" fontId="23" fillId="0" borderId="63">
      <alignment horizontal="left" vertical="center"/>
    </xf>
    <xf numFmtId="0" fontId="34" fillId="3" borderId="64">
      <alignment horizontal="center" vertical="center" wrapText="1"/>
    </xf>
    <xf numFmtId="0" fontId="56" fillId="3" borderId="64">
      <alignment horizontal="center" vertical="center" wrapText="1"/>
    </xf>
    <xf numFmtId="0" fontId="56" fillId="3" borderId="64">
      <alignment horizontal="center" vertical="center" wrapText="1"/>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56" fillId="3" borderId="64">
      <alignment horizontal="center" vertical="center" wrapText="1"/>
    </xf>
    <xf numFmtId="0" fontId="23" fillId="0" borderId="63">
      <alignment horizontal="left" vertical="center"/>
    </xf>
    <xf numFmtId="0" fontId="40" fillId="3" borderId="64" applyAlignment="0">
      <alignment horizontal="center" vertical="center"/>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56" fillId="3" borderId="64">
      <alignment horizontal="center" vertical="center" wrapText="1"/>
    </xf>
    <xf numFmtId="0" fontId="34" fillId="3" borderId="64">
      <alignment horizontal="center" vertical="center" wrapText="1"/>
    </xf>
    <xf numFmtId="0" fontId="56" fillId="3" borderId="64">
      <alignment horizontal="center" vertical="center" wrapText="1"/>
    </xf>
    <xf numFmtId="0" fontId="23" fillId="0" borderId="62">
      <alignment horizontal="left" vertical="center"/>
    </xf>
    <xf numFmtId="0" fontId="34"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1" fontId="33" fillId="3" borderId="64">
      <alignment horizontal="center" vertical="center"/>
    </xf>
    <xf numFmtId="0" fontId="23" fillId="0" borderId="63">
      <alignment horizontal="left" vertical="center"/>
    </xf>
    <xf numFmtId="0" fontId="56" fillId="3" borderId="64">
      <alignment horizontal="center" vertical="center" wrapText="1"/>
    </xf>
    <xf numFmtId="1" fontId="33" fillId="3" borderId="64">
      <alignment horizontal="center" vertical="center"/>
    </xf>
    <xf numFmtId="1" fontId="33" fillId="3" borderId="64">
      <alignment horizontal="center" vertical="center"/>
    </xf>
    <xf numFmtId="0" fontId="56"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40" fillId="3" borderId="64" applyAlignment="0">
      <alignment horizontal="center" vertical="center"/>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1" fontId="33" fillId="3" borderId="64">
      <alignment horizontal="center" vertical="center"/>
    </xf>
    <xf numFmtId="0" fontId="23" fillId="0" borderId="63">
      <alignment horizontal="left" vertical="center"/>
    </xf>
    <xf numFmtId="0" fontId="40" fillId="3" borderId="64" applyAlignment="0">
      <alignment horizontal="center" vertical="center"/>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23" fillId="0" borderId="62">
      <alignment horizontal="left" vertical="center"/>
    </xf>
    <xf numFmtId="0" fontId="23" fillId="0" borderId="62">
      <alignment horizontal="left" vertical="center"/>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0" fontId="23" fillId="0" borderId="62">
      <alignment horizontal="left" vertical="center"/>
    </xf>
    <xf numFmtId="0" fontId="34" fillId="3" borderId="64">
      <alignment horizontal="center" vertical="center" wrapText="1"/>
    </xf>
    <xf numFmtId="0" fontId="34" fillId="3" borderId="64">
      <alignment horizontal="center" vertical="center" wrapText="1"/>
    </xf>
    <xf numFmtId="1" fontId="33" fillId="3" borderId="64">
      <alignment horizontal="center" vertical="center"/>
    </xf>
    <xf numFmtId="0" fontId="40" fillId="3" borderId="64" applyAlignment="0">
      <alignment horizontal="center" vertical="center"/>
    </xf>
    <xf numFmtId="1" fontId="33" fillId="3" borderId="64">
      <alignment horizontal="center" vertical="center"/>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1" fontId="33" fillId="3" borderId="64">
      <alignment horizontal="center" vertical="center"/>
    </xf>
    <xf numFmtId="0" fontId="35" fillId="3" borderId="64">
      <alignment horizontal="center" vertical="center" wrapText="1"/>
    </xf>
    <xf numFmtId="0" fontId="23" fillId="0" borderId="62">
      <alignment horizontal="left" vertical="center"/>
    </xf>
    <xf numFmtId="0" fontId="35" fillId="3" borderId="64">
      <alignment horizontal="center" vertical="center" wrapText="1"/>
    </xf>
    <xf numFmtId="0" fontId="23" fillId="0" borderId="63">
      <alignment horizontal="left" vertical="center"/>
    </xf>
    <xf numFmtId="0" fontId="56" fillId="3" borderId="64">
      <alignment horizontal="center" vertical="center" wrapText="1"/>
    </xf>
    <xf numFmtId="0" fontId="23" fillId="0" borderId="63">
      <alignment horizontal="left" vertical="center"/>
    </xf>
    <xf numFmtId="1" fontId="33" fillId="3" borderId="64">
      <alignment horizontal="center" vertical="center"/>
    </xf>
    <xf numFmtId="0" fontId="35" fillId="3" borderId="64">
      <alignment horizontal="center" vertical="center" wrapText="1"/>
    </xf>
    <xf numFmtId="0" fontId="34" fillId="3" borderId="64">
      <alignment horizontal="center" vertical="center" wrapText="1"/>
    </xf>
    <xf numFmtId="0" fontId="3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0" fontId="56" fillId="3" borderId="64">
      <alignment horizontal="center" vertical="center" wrapText="1"/>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0" fontId="40" fillId="3" borderId="64" applyAlignment="0">
      <alignment horizontal="center" vertical="center"/>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23" fillId="0" borderId="63">
      <alignment horizontal="left" vertical="center"/>
    </xf>
    <xf numFmtId="0" fontId="23" fillId="0" borderId="63">
      <alignment horizontal="left" vertical="center"/>
    </xf>
    <xf numFmtId="0" fontId="35" fillId="3" borderId="64">
      <alignment horizontal="center" vertical="center" wrapText="1"/>
    </xf>
    <xf numFmtId="0" fontId="40" fillId="3" borderId="64" applyAlignment="0">
      <alignment horizontal="center" vertical="center"/>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0" fontId="40" fillId="3" borderId="64" applyAlignment="0">
      <alignment horizontal="center" vertical="center"/>
    </xf>
    <xf numFmtId="0" fontId="23" fillId="0" borderId="63">
      <alignment horizontal="left" vertical="center"/>
    </xf>
    <xf numFmtId="1" fontId="33" fillId="3" borderId="64">
      <alignment horizontal="center" vertical="center"/>
    </xf>
    <xf numFmtId="0" fontId="56"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23" fillId="0" borderId="62">
      <alignment horizontal="left" vertical="center"/>
    </xf>
    <xf numFmtId="0" fontId="35" fillId="3" borderId="64">
      <alignment horizontal="center" vertical="center" wrapText="1"/>
    </xf>
    <xf numFmtId="0" fontId="23" fillId="0" borderId="63">
      <alignment horizontal="left" vertical="center"/>
    </xf>
    <xf numFmtId="0" fontId="35" fillId="3" borderId="64">
      <alignment horizontal="center" vertical="center" wrapText="1"/>
    </xf>
    <xf numFmtId="0" fontId="23" fillId="0" borderId="63">
      <alignment horizontal="left" vertical="center"/>
    </xf>
    <xf numFmtId="0" fontId="35" fillId="3" borderId="64">
      <alignment horizontal="center" vertical="center" wrapText="1"/>
    </xf>
    <xf numFmtId="0" fontId="23" fillId="0" borderId="62">
      <alignment horizontal="left" vertical="center"/>
    </xf>
    <xf numFmtId="0" fontId="40" fillId="3" borderId="64" applyAlignment="0">
      <alignment horizontal="center" vertical="center"/>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1" fontId="33" fillId="3" borderId="64">
      <alignment horizontal="center" vertical="center"/>
    </xf>
    <xf numFmtId="0" fontId="40" fillId="3" borderId="64" applyAlignment="0">
      <alignment horizontal="center" vertical="center"/>
    </xf>
    <xf numFmtId="0" fontId="35" fillId="3" borderId="64">
      <alignment horizontal="center" vertical="center" wrapText="1"/>
    </xf>
    <xf numFmtId="0" fontId="56" fillId="3" borderId="64">
      <alignment horizontal="center" vertical="center" wrapText="1"/>
    </xf>
    <xf numFmtId="0" fontId="23" fillId="0" borderId="62">
      <alignment horizontal="left" vertical="center"/>
    </xf>
    <xf numFmtId="0" fontId="34" fillId="3" borderId="64">
      <alignment horizontal="center" vertical="center" wrapText="1"/>
    </xf>
    <xf numFmtId="0" fontId="35" fillId="3" borderId="64">
      <alignment horizontal="center" vertical="center" wrapText="1"/>
    </xf>
    <xf numFmtId="0" fontId="23" fillId="0" borderId="63">
      <alignment horizontal="left" vertical="center"/>
    </xf>
    <xf numFmtId="0" fontId="34" fillId="3" borderId="64">
      <alignment horizontal="center" vertical="center" wrapText="1"/>
    </xf>
    <xf numFmtId="0" fontId="56" fillId="3" borderId="64">
      <alignment horizontal="center" vertical="center" wrapText="1"/>
    </xf>
    <xf numFmtId="0" fontId="56" fillId="3" borderId="64">
      <alignment horizontal="center" vertical="center" wrapText="1"/>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56" fillId="3" borderId="64">
      <alignment horizontal="center" vertical="center" wrapText="1"/>
    </xf>
    <xf numFmtId="0" fontId="23" fillId="0" borderId="63">
      <alignment horizontal="left" vertical="center"/>
    </xf>
    <xf numFmtId="0" fontId="40" fillId="3" borderId="64" applyAlignment="0">
      <alignment horizontal="center" vertical="center"/>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56" fillId="3" borderId="64">
      <alignment horizontal="center" vertical="center" wrapText="1"/>
    </xf>
    <xf numFmtId="0" fontId="34" fillId="3" borderId="64">
      <alignment horizontal="center" vertical="center" wrapText="1"/>
    </xf>
    <xf numFmtId="0" fontId="56" fillId="3" borderId="64">
      <alignment horizontal="center" vertical="center" wrapText="1"/>
    </xf>
    <xf numFmtId="0" fontId="23" fillId="0" borderId="62">
      <alignment horizontal="left" vertical="center"/>
    </xf>
    <xf numFmtId="0" fontId="34"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1" fontId="33" fillId="3" borderId="64">
      <alignment horizontal="center" vertical="center"/>
    </xf>
    <xf numFmtId="0" fontId="23" fillId="0" borderId="63">
      <alignment horizontal="left" vertical="center"/>
    </xf>
    <xf numFmtId="0" fontId="56" fillId="3" borderId="64">
      <alignment horizontal="center" vertical="center" wrapText="1"/>
    </xf>
    <xf numFmtId="1" fontId="33" fillId="3" borderId="64">
      <alignment horizontal="center" vertical="center"/>
    </xf>
    <xf numFmtId="1" fontId="33" fillId="3" borderId="64">
      <alignment horizontal="center" vertical="center"/>
    </xf>
    <xf numFmtId="0" fontId="56"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40" fillId="3" borderId="64" applyAlignment="0">
      <alignment horizontal="center" vertical="center"/>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1" fontId="33" fillId="3" borderId="64">
      <alignment horizontal="center" vertical="center"/>
    </xf>
    <xf numFmtId="0" fontId="23" fillId="0" borderId="63">
      <alignment horizontal="left" vertical="center"/>
    </xf>
    <xf numFmtId="0" fontId="40" fillId="3" borderId="64" applyAlignment="0">
      <alignment horizontal="center" vertical="center"/>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23" fillId="0" borderId="62">
      <alignment horizontal="left" vertical="center"/>
    </xf>
    <xf numFmtId="0" fontId="23" fillId="0" borderId="62">
      <alignment horizontal="left" vertical="center"/>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0" fontId="23" fillId="0" borderId="62">
      <alignment horizontal="left" vertical="center"/>
    </xf>
    <xf numFmtId="0" fontId="34" fillId="3" borderId="64">
      <alignment horizontal="center" vertical="center" wrapText="1"/>
    </xf>
    <xf numFmtId="0" fontId="34" fillId="3" borderId="64">
      <alignment horizontal="center" vertical="center" wrapText="1"/>
    </xf>
    <xf numFmtId="1" fontId="33" fillId="3" borderId="64">
      <alignment horizontal="center" vertical="center"/>
    </xf>
    <xf numFmtId="0" fontId="40" fillId="3" borderId="64" applyAlignment="0">
      <alignment horizontal="center" vertical="center"/>
    </xf>
    <xf numFmtId="1" fontId="33" fillId="3" borderId="64">
      <alignment horizontal="center" vertical="center"/>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1" fontId="33" fillId="3" borderId="64">
      <alignment horizontal="center" vertical="center"/>
    </xf>
    <xf numFmtId="0" fontId="35" fillId="3" borderId="64">
      <alignment horizontal="center" vertical="center" wrapText="1"/>
    </xf>
    <xf numFmtId="0" fontId="23" fillId="0" borderId="62">
      <alignment horizontal="left" vertical="center"/>
    </xf>
    <xf numFmtId="0" fontId="35" fillId="3" borderId="64">
      <alignment horizontal="center" vertical="center" wrapText="1"/>
    </xf>
    <xf numFmtId="0" fontId="23" fillId="0" borderId="63">
      <alignment horizontal="left" vertical="center"/>
    </xf>
    <xf numFmtId="0" fontId="56" fillId="3" borderId="64">
      <alignment horizontal="center" vertical="center" wrapText="1"/>
    </xf>
    <xf numFmtId="0" fontId="23" fillId="0" borderId="63">
      <alignment horizontal="left" vertical="center"/>
    </xf>
    <xf numFmtId="1" fontId="33" fillId="3" borderId="64">
      <alignment horizontal="center" vertical="center"/>
    </xf>
    <xf numFmtId="0" fontId="35" fillId="3" borderId="64">
      <alignment horizontal="center" vertical="center" wrapText="1"/>
    </xf>
    <xf numFmtId="0" fontId="34" fillId="3" borderId="64">
      <alignment horizontal="center" vertical="center" wrapText="1"/>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0" fontId="56" fillId="3" borderId="64">
      <alignment horizontal="center" vertical="center" wrapText="1"/>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0" fontId="40" fillId="3" borderId="64" applyAlignment="0">
      <alignment horizontal="center" vertical="center"/>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23" fillId="0" borderId="63">
      <alignment horizontal="left" vertical="center"/>
    </xf>
    <xf numFmtId="0" fontId="23" fillId="0" borderId="63">
      <alignment horizontal="left" vertical="center"/>
    </xf>
    <xf numFmtId="0" fontId="35" fillId="3" borderId="64">
      <alignment horizontal="center" vertical="center" wrapText="1"/>
    </xf>
    <xf numFmtId="0" fontId="40" fillId="3" borderId="64" applyAlignment="0">
      <alignment horizontal="center" vertical="center"/>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23" fillId="0" borderId="63">
      <alignment horizontal="left" vertical="center"/>
    </xf>
    <xf numFmtId="1" fontId="33" fillId="3" borderId="64">
      <alignment horizontal="center" vertical="center"/>
    </xf>
    <xf numFmtId="0" fontId="34" fillId="3" borderId="64">
      <alignment horizontal="center" vertical="center" wrapText="1"/>
    </xf>
    <xf numFmtId="0" fontId="40" fillId="3" borderId="64" applyAlignment="0">
      <alignment horizontal="center" vertical="center"/>
    </xf>
    <xf numFmtId="0" fontId="56" fillId="3" borderId="64">
      <alignment horizontal="center" vertical="center" wrapText="1"/>
    </xf>
    <xf numFmtId="0" fontId="34" fillId="3" borderId="64">
      <alignment horizontal="center" vertical="center" wrapText="1"/>
    </xf>
    <xf numFmtId="0" fontId="23" fillId="0" borderId="63">
      <alignment horizontal="left" vertical="center"/>
    </xf>
    <xf numFmtId="0" fontId="23" fillId="0" borderId="62">
      <alignment horizontal="left" vertical="center"/>
    </xf>
    <xf numFmtId="1" fontId="33" fillId="3" borderId="64">
      <alignment horizontal="center" vertical="center"/>
    </xf>
    <xf numFmtId="1" fontId="33" fillId="3" borderId="64">
      <alignment horizontal="center" vertical="center"/>
    </xf>
    <xf numFmtId="0" fontId="34" fillId="3" borderId="64">
      <alignment horizontal="center" vertical="center" wrapText="1"/>
    </xf>
    <xf numFmtId="0" fontId="35" fillId="3" borderId="64">
      <alignment horizontal="center" vertical="center" wrapText="1"/>
    </xf>
    <xf numFmtId="0" fontId="23" fillId="0" borderId="62">
      <alignment horizontal="left" vertical="center"/>
    </xf>
    <xf numFmtId="0" fontId="23" fillId="0" borderId="62">
      <alignment horizontal="left" vertical="center"/>
    </xf>
    <xf numFmtId="0" fontId="23" fillId="0" borderId="63">
      <alignment horizontal="left" vertical="center"/>
    </xf>
    <xf numFmtId="0" fontId="40" fillId="3" borderId="64" applyAlignment="0">
      <alignment horizontal="center" vertical="center"/>
    </xf>
    <xf numFmtId="1" fontId="33" fillId="3" borderId="64">
      <alignment horizontal="center" vertical="center"/>
    </xf>
    <xf numFmtId="1" fontId="33" fillId="3" borderId="64">
      <alignment horizontal="center" vertical="center"/>
    </xf>
    <xf numFmtId="0" fontId="56" fillId="3" borderId="64">
      <alignment horizontal="center" vertical="center" wrapText="1"/>
    </xf>
    <xf numFmtId="0" fontId="40" fillId="3" borderId="64" applyAlignment="0">
      <alignment horizontal="center" vertical="center"/>
    </xf>
    <xf numFmtId="0" fontId="23" fillId="0" borderId="63">
      <alignment horizontal="left" vertical="center"/>
    </xf>
    <xf numFmtId="1" fontId="33" fillId="3" borderId="64">
      <alignment horizontal="center" vertical="center"/>
    </xf>
    <xf numFmtId="0" fontId="23" fillId="0" borderId="62">
      <alignment horizontal="left" vertical="center"/>
    </xf>
    <xf numFmtId="0" fontId="23" fillId="0" borderId="63">
      <alignment horizontal="left" vertical="center"/>
    </xf>
    <xf numFmtId="0" fontId="40" fillId="3" borderId="64" applyAlignment="0">
      <alignment horizontal="center" vertical="center"/>
    </xf>
    <xf numFmtId="0" fontId="23" fillId="0" borderId="63">
      <alignment horizontal="left" vertical="center"/>
    </xf>
    <xf numFmtId="1" fontId="33" fillId="3" borderId="64">
      <alignment horizontal="center" vertical="center"/>
    </xf>
    <xf numFmtId="0" fontId="56"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23" fillId="0" borderId="62">
      <alignment horizontal="left" vertical="center"/>
    </xf>
    <xf numFmtId="0" fontId="35" fillId="3" borderId="64">
      <alignment horizontal="center" vertical="center" wrapText="1"/>
    </xf>
    <xf numFmtId="0" fontId="23" fillId="0" borderId="63">
      <alignment horizontal="left" vertical="center"/>
    </xf>
    <xf numFmtId="0" fontId="35" fillId="3" borderId="64">
      <alignment horizontal="center" vertical="center" wrapText="1"/>
    </xf>
    <xf numFmtId="0" fontId="23" fillId="0" borderId="63">
      <alignment horizontal="left" vertical="center"/>
    </xf>
    <xf numFmtId="0" fontId="35" fillId="3" borderId="64">
      <alignment horizontal="center" vertical="center" wrapText="1"/>
    </xf>
    <xf numFmtId="0" fontId="23" fillId="0" borderId="62">
      <alignment horizontal="left" vertical="center"/>
    </xf>
    <xf numFmtId="0" fontId="40" fillId="3" borderId="64" applyAlignment="0">
      <alignment horizontal="center" vertical="center"/>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1" fontId="33" fillId="3" borderId="64">
      <alignment horizontal="center" vertical="center"/>
    </xf>
    <xf numFmtId="0" fontId="40" fillId="3" borderId="64" applyAlignment="0">
      <alignment horizontal="center" vertical="center"/>
    </xf>
    <xf numFmtId="0" fontId="35" fillId="3" borderId="64">
      <alignment horizontal="center" vertical="center" wrapText="1"/>
    </xf>
    <xf numFmtId="0" fontId="56" fillId="3" borderId="64">
      <alignment horizontal="center" vertical="center" wrapText="1"/>
    </xf>
    <xf numFmtId="0" fontId="23" fillId="0" borderId="62">
      <alignment horizontal="left" vertical="center"/>
    </xf>
    <xf numFmtId="0" fontId="34" fillId="3" borderId="64">
      <alignment horizontal="center" vertical="center" wrapText="1"/>
    </xf>
    <xf numFmtId="0" fontId="35" fillId="3" borderId="64">
      <alignment horizontal="center" vertical="center" wrapText="1"/>
    </xf>
    <xf numFmtId="0" fontId="23" fillId="0" borderId="63">
      <alignment horizontal="left" vertical="center"/>
    </xf>
    <xf numFmtId="0" fontId="34" fillId="3" borderId="64">
      <alignment horizontal="center" vertical="center" wrapText="1"/>
    </xf>
    <xf numFmtId="0" fontId="56" fillId="3" borderId="64">
      <alignment horizontal="center" vertical="center" wrapText="1"/>
    </xf>
    <xf numFmtId="0" fontId="56" fillId="3" borderId="64">
      <alignment horizontal="center" vertical="center" wrapText="1"/>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56" fillId="3" borderId="64">
      <alignment horizontal="center" vertical="center" wrapText="1"/>
    </xf>
    <xf numFmtId="0" fontId="23" fillId="0" borderId="63">
      <alignment horizontal="left" vertical="center"/>
    </xf>
    <xf numFmtId="0" fontId="40" fillId="3" borderId="64" applyAlignment="0">
      <alignment horizontal="center" vertical="center"/>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56" fillId="3" borderId="64">
      <alignment horizontal="center" vertical="center" wrapText="1"/>
    </xf>
    <xf numFmtId="0" fontId="34" fillId="3" borderId="64">
      <alignment horizontal="center" vertical="center" wrapText="1"/>
    </xf>
    <xf numFmtId="0" fontId="56" fillId="3" borderId="64">
      <alignment horizontal="center" vertical="center" wrapText="1"/>
    </xf>
    <xf numFmtId="0" fontId="23" fillId="0" borderId="62">
      <alignment horizontal="left" vertical="center"/>
    </xf>
    <xf numFmtId="0" fontId="34"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1" fontId="33" fillId="3" borderId="64">
      <alignment horizontal="center" vertical="center"/>
    </xf>
    <xf numFmtId="0" fontId="23" fillId="0" borderId="63">
      <alignment horizontal="left" vertical="center"/>
    </xf>
    <xf numFmtId="0" fontId="56" fillId="3" borderId="64">
      <alignment horizontal="center" vertical="center" wrapText="1"/>
    </xf>
    <xf numFmtId="1" fontId="33" fillId="3" borderId="64">
      <alignment horizontal="center" vertical="center"/>
    </xf>
    <xf numFmtId="1" fontId="33" fillId="3" borderId="64">
      <alignment horizontal="center" vertical="center"/>
    </xf>
    <xf numFmtId="0" fontId="56"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40" fillId="3" borderId="64" applyAlignment="0">
      <alignment horizontal="center" vertical="center"/>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1" fontId="33" fillId="3" borderId="64">
      <alignment horizontal="center" vertical="center"/>
    </xf>
    <xf numFmtId="0" fontId="23" fillId="0" borderId="63">
      <alignment horizontal="left" vertical="center"/>
    </xf>
    <xf numFmtId="0" fontId="40" fillId="3" borderId="64" applyAlignment="0">
      <alignment horizontal="center" vertical="center"/>
    </xf>
    <xf numFmtId="0" fontId="56"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23" fillId="0" borderId="62">
      <alignment horizontal="left" vertical="center"/>
    </xf>
    <xf numFmtId="0" fontId="23" fillId="0" borderId="62">
      <alignment horizontal="left" vertical="center"/>
    </xf>
    <xf numFmtId="0" fontId="35" fillId="3" borderId="64">
      <alignment horizontal="center" vertical="center" wrapText="1"/>
    </xf>
    <xf numFmtId="0" fontId="35" fillId="3" borderId="64">
      <alignment horizontal="center" vertical="center" wrapText="1"/>
    </xf>
    <xf numFmtId="0" fontId="35" fillId="3" borderId="64">
      <alignment horizontal="center" vertical="center" wrapText="1"/>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0" fontId="23" fillId="0" borderId="62">
      <alignment horizontal="left" vertical="center"/>
    </xf>
    <xf numFmtId="0" fontId="34" fillId="3" borderId="64">
      <alignment horizontal="center" vertical="center" wrapText="1"/>
    </xf>
    <xf numFmtId="0" fontId="34" fillId="3" borderId="64">
      <alignment horizontal="center" vertical="center" wrapText="1"/>
    </xf>
    <xf numFmtId="1" fontId="33" fillId="3" borderId="64">
      <alignment horizontal="center" vertical="center"/>
    </xf>
    <xf numFmtId="0" fontId="40" fillId="3" borderId="64" applyAlignment="0">
      <alignment horizontal="center" vertical="center"/>
    </xf>
    <xf numFmtId="1" fontId="33" fillId="3" borderId="64">
      <alignment horizontal="center" vertical="center"/>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1" fontId="33" fillId="3" borderId="64">
      <alignment horizontal="center" vertical="center"/>
    </xf>
    <xf numFmtId="0" fontId="35" fillId="3" borderId="64">
      <alignment horizontal="center" vertical="center" wrapText="1"/>
    </xf>
    <xf numFmtId="0" fontId="23" fillId="0" borderId="62">
      <alignment horizontal="left" vertical="center"/>
    </xf>
    <xf numFmtId="0" fontId="35" fillId="3" borderId="64">
      <alignment horizontal="center" vertical="center" wrapText="1"/>
    </xf>
    <xf numFmtId="0" fontId="23" fillId="0" borderId="63">
      <alignment horizontal="left" vertical="center"/>
    </xf>
    <xf numFmtId="0" fontId="56" fillId="3" borderId="64">
      <alignment horizontal="center" vertical="center" wrapText="1"/>
    </xf>
    <xf numFmtId="0" fontId="23" fillId="0" borderId="63">
      <alignment horizontal="left" vertical="center"/>
    </xf>
    <xf numFmtId="1" fontId="33" fillId="3" borderId="64">
      <alignment horizontal="center" vertical="center"/>
    </xf>
    <xf numFmtId="0" fontId="35" fillId="3" borderId="64">
      <alignment horizontal="center" vertical="center" wrapText="1"/>
    </xf>
    <xf numFmtId="0" fontId="34" fillId="3" borderId="64">
      <alignment horizontal="center" vertical="center" wrapText="1"/>
    </xf>
    <xf numFmtId="0" fontId="35" fillId="3" borderId="64">
      <alignment horizontal="center" vertical="center" wrapText="1"/>
    </xf>
    <xf numFmtId="0" fontId="34" fillId="3" borderId="64">
      <alignment horizontal="center" vertical="center" wrapText="1"/>
    </xf>
    <xf numFmtId="0" fontId="34"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0" fontId="56" fillId="3" borderId="64">
      <alignment horizontal="center" vertical="center" wrapText="1"/>
    </xf>
    <xf numFmtId="0" fontId="34" fillId="3" borderId="64">
      <alignment horizontal="center" vertical="center" wrapText="1"/>
    </xf>
    <xf numFmtId="0" fontId="35" fillId="3" borderId="64">
      <alignment horizontal="center" vertical="center" wrapText="1"/>
    </xf>
    <xf numFmtId="1" fontId="33" fillId="3" borderId="64">
      <alignment horizontal="center" vertical="center"/>
    </xf>
    <xf numFmtId="0" fontId="40" fillId="3" borderId="64" applyAlignment="0">
      <alignment horizontal="center" vertical="center"/>
    </xf>
    <xf numFmtId="0" fontId="40" fillId="3" borderId="64" applyAlignment="0">
      <alignment horizontal="center" vertical="center"/>
    </xf>
    <xf numFmtId="0" fontId="23" fillId="0" borderId="62">
      <alignment horizontal="left" vertical="center"/>
    </xf>
    <xf numFmtId="0" fontId="35" fillId="3" borderId="64">
      <alignment horizontal="center" vertical="center" wrapText="1"/>
    </xf>
    <xf numFmtId="0" fontId="34" fillId="3" borderId="64">
      <alignment horizontal="center" vertical="center" wrapText="1"/>
    </xf>
    <xf numFmtId="0" fontId="35" fillId="3" borderId="64">
      <alignment horizontal="center" vertical="center" wrapText="1"/>
    </xf>
    <xf numFmtId="0" fontId="56" fillId="3" borderId="64">
      <alignment horizontal="center" vertical="center" wrapText="1"/>
    </xf>
    <xf numFmtId="0" fontId="23" fillId="0" borderId="63">
      <alignment horizontal="left" vertical="center"/>
    </xf>
    <xf numFmtId="0" fontId="23" fillId="0" borderId="63">
      <alignment horizontal="left" vertical="center"/>
    </xf>
    <xf numFmtId="0" fontId="35" fillId="3" borderId="64">
      <alignment horizontal="center" vertical="center" wrapText="1"/>
    </xf>
    <xf numFmtId="0" fontId="40" fillId="3" borderId="64" applyAlignment="0">
      <alignment horizontal="center" vertical="center"/>
    </xf>
    <xf numFmtId="0" fontId="40" fillId="3" borderId="64" applyAlignment="0">
      <alignment horizontal="center" vertical="center"/>
    </xf>
    <xf numFmtId="0" fontId="35" fillId="3" borderId="64">
      <alignment horizontal="center" vertical="center" wrapText="1"/>
    </xf>
    <xf numFmtId="0" fontId="35" fillId="3" borderId="64">
      <alignment horizontal="center" vertical="center" wrapText="1"/>
    </xf>
    <xf numFmtId="0" fontId="40" fillId="3" borderId="64" applyAlignment="0">
      <alignment horizontal="center" vertical="center"/>
    </xf>
    <xf numFmtId="0" fontId="35" fillId="3" borderId="64">
      <alignment horizontal="center" vertical="center" wrapText="1"/>
    </xf>
    <xf numFmtId="0" fontId="4" fillId="0" borderId="0"/>
    <xf numFmtId="0" fontId="12" fillId="0" borderId="0"/>
    <xf numFmtId="166" fontId="12" fillId="0" borderId="0" applyFont="0" applyFill="0" applyBorder="0" applyAlignment="0" applyProtection="0"/>
    <xf numFmtId="0" fontId="3" fillId="0" borderId="0"/>
    <xf numFmtId="0" fontId="12" fillId="0" borderId="0"/>
    <xf numFmtId="166"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166" fontId="12" fillId="0" borderId="0" applyFont="0" applyFill="0" applyBorder="0" applyAlignment="0" applyProtection="0"/>
    <xf numFmtId="166" fontId="12" fillId="0" borderId="0" applyFont="0" applyFill="0" applyBorder="0" applyAlignment="0" applyProtection="0"/>
    <xf numFmtId="0" fontId="2" fillId="0" borderId="0"/>
    <xf numFmtId="165" fontId="12" fillId="0" borderId="0" applyFont="0" applyFill="0" applyBorder="0" applyAlignment="0" applyProtection="0"/>
    <xf numFmtId="0" fontId="1" fillId="0" borderId="0"/>
    <xf numFmtId="165" fontId="12" fillId="0" borderId="0" applyFont="0" applyFill="0" applyBorder="0" applyAlignment="0" applyProtection="0"/>
    <xf numFmtId="165" fontId="12"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2" fillId="0" borderId="0" applyFont="0" applyFill="0" applyBorder="0" applyAlignment="0" applyProtection="0"/>
    <xf numFmtId="0" fontId="1" fillId="0" borderId="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165"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65" fontId="12" fillId="0" borderId="0" applyFont="0" applyFill="0" applyBorder="0" applyAlignment="0" applyProtection="0"/>
    <xf numFmtId="0" fontId="1"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6" fontId="12" fillId="0" borderId="0" applyFont="0" applyFill="0" applyBorder="0" applyAlignment="0" applyProtection="0"/>
    <xf numFmtId="0" fontId="1" fillId="0" borderId="0"/>
    <xf numFmtId="166" fontId="12" fillId="0" borderId="0" applyFont="0" applyFill="0" applyBorder="0" applyAlignment="0" applyProtection="0"/>
    <xf numFmtId="166" fontId="12" fillId="0" borderId="0" applyFont="0" applyFill="0" applyBorder="0" applyAlignment="0" applyProtection="0"/>
    <xf numFmtId="0" fontId="24" fillId="0" borderId="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6" fontId="55"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6" fontId="55" fillId="0" borderId="0" applyFont="0" applyFill="0" applyBorder="0" applyAlignment="0" applyProtection="0"/>
    <xf numFmtId="165" fontId="12" fillId="0" borderId="0" applyFont="0" applyFill="0" applyBorder="0" applyAlignment="0" applyProtection="0"/>
    <xf numFmtId="165" fontId="24" fillId="0" borderId="0" applyFont="0" applyFill="0" applyBorder="0" applyAlignment="0" applyProtection="0"/>
    <xf numFmtId="0" fontId="24" fillId="0" borderId="0"/>
    <xf numFmtId="0" fontId="1" fillId="0" borderId="0"/>
    <xf numFmtId="0" fontId="1" fillId="0" borderId="0"/>
    <xf numFmtId="0" fontId="12" fillId="0" borderId="0"/>
    <xf numFmtId="0" fontId="1" fillId="0" borderId="0"/>
    <xf numFmtId="0" fontId="1" fillId="0" borderId="0"/>
    <xf numFmtId="0" fontId="1" fillId="0" borderId="0"/>
    <xf numFmtId="0" fontId="24" fillId="0" borderId="0"/>
    <xf numFmtId="0" fontId="1" fillId="0" borderId="0"/>
    <xf numFmtId="0" fontId="1" fillId="0" borderId="0"/>
    <xf numFmtId="0" fontId="1" fillId="0" borderId="0"/>
    <xf numFmtId="0" fontId="1" fillId="0" borderId="0"/>
    <xf numFmtId="0" fontId="24"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1490">
    <xf numFmtId="0" fontId="0" fillId="0" borderId="0" xfId="0"/>
    <xf numFmtId="0" fontId="13" fillId="0" borderId="0" xfId="0" applyFont="1"/>
    <xf numFmtId="0" fontId="16" fillId="0" borderId="0" xfId="0" applyFont="1"/>
    <xf numFmtId="0" fontId="17" fillId="0" borderId="0" xfId="0" applyFont="1"/>
    <xf numFmtId="0" fontId="17" fillId="4" borderId="0" xfId="0" applyFont="1" applyFill="1"/>
    <xf numFmtId="0" fontId="17" fillId="2" borderId="0" xfId="0" applyFont="1" applyFill="1"/>
    <xf numFmtId="0" fontId="21" fillId="0" borderId="0" xfId="0" applyFont="1"/>
    <xf numFmtId="0" fontId="21" fillId="0" borderId="0" xfId="0" applyFont="1" applyAlignment="1">
      <alignment wrapText="1"/>
    </xf>
    <xf numFmtId="0" fontId="22" fillId="0" borderId="0" xfId="0" applyFont="1"/>
    <xf numFmtId="0" fontId="0" fillId="4" borderId="0" xfId="0" applyFill="1"/>
    <xf numFmtId="0" fontId="16" fillId="4" borderId="0" xfId="0" applyFont="1" applyFill="1"/>
    <xf numFmtId="0" fontId="0" fillId="0" borderId="0" xfId="0" applyAlignment="1">
      <alignment wrapText="1"/>
    </xf>
    <xf numFmtId="2" fontId="0" fillId="0" borderId="0" xfId="0" applyNumberFormat="1"/>
    <xf numFmtId="0" fontId="14" fillId="4" borderId="0" xfId="0" applyFont="1" applyFill="1"/>
    <xf numFmtId="0" fontId="44" fillId="5" borderId="0" xfId="39" applyFill="1"/>
    <xf numFmtId="0" fontId="46" fillId="6" borderId="0" xfId="16" applyFont="1" applyFill="1" applyAlignment="1">
      <alignment horizontal="center" vertical="center"/>
    </xf>
    <xf numFmtId="0" fontId="48" fillId="0" borderId="0" xfId="16" applyFont="1"/>
    <xf numFmtId="0" fontId="24" fillId="5" borderId="0" xfId="16" applyFill="1" applyAlignment="1">
      <alignment vertical="center"/>
    </xf>
    <xf numFmtId="0" fontId="24" fillId="5" borderId="0" xfId="16" applyFont="1" applyFill="1" applyBorder="1" applyAlignment="1">
      <alignment horizontal="justify" vertical="center"/>
    </xf>
    <xf numFmtId="0" fontId="50" fillId="5" borderId="0" xfId="16" applyFont="1" applyFill="1" applyAlignment="1">
      <alignment vertical="justify"/>
    </xf>
    <xf numFmtId="0" fontId="51" fillId="5" borderId="0" xfId="16" applyFont="1" applyFill="1" applyAlignment="1">
      <alignment horizontal="right" vertical="center" wrapText="1" indent="1" readingOrder="2"/>
    </xf>
    <xf numFmtId="0" fontId="52" fillId="5" borderId="0" xfId="39" applyFont="1" applyFill="1"/>
    <xf numFmtId="0" fontId="27" fillId="5" borderId="0" xfId="16" applyFont="1" applyFill="1" applyAlignment="1">
      <alignment horizontal="left" vertical="center" indent="1"/>
    </xf>
    <xf numFmtId="0" fontId="24" fillId="5" borderId="0" xfId="16" applyFill="1"/>
    <xf numFmtId="0" fontId="49" fillId="5" borderId="0" xfId="16" applyFont="1" applyFill="1" applyBorder="1" applyAlignment="1">
      <alignment horizontal="right" vertical="top" wrapText="1" readingOrder="2"/>
    </xf>
    <xf numFmtId="0" fontId="48" fillId="5" borderId="0" xfId="16" applyFont="1" applyFill="1" applyAlignment="1">
      <alignment horizontal="right"/>
    </xf>
    <xf numFmtId="0" fontId="48" fillId="4" borderId="0" xfId="39" applyFont="1" applyFill="1"/>
    <xf numFmtId="0" fontId="48" fillId="4" borderId="0" xfId="16" applyFont="1" applyFill="1" applyBorder="1" applyAlignment="1">
      <alignment horizontal="center" vertical="center" wrapText="1" readingOrder="2"/>
    </xf>
    <xf numFmtId="0" fontId="53" fillId="4" borderId="0" xfId="16" applyFont="1" applyFill="1" applyBorder="1" applyAlignment="1">
      <alignment horizontal="center" vertical="center" wrapText="1" readingOrder="1"/>
    </xf>
    <xf numFmtId="0" fontId="48" fillId="4" borderId="0" xfId="16" applyFont="1" applyFill="1"/>
    <xf numFmtId="0" fontId="47" fillId="5" borderId="0" xfId="16" applyFont="1" applyFill="1" applyBorder="1" applyAlignment="1">
      <alignment horizontal="left" vertical="top" indent="1" readingOrder="2"/>
    </xf>
    <xf numFmtId="0" fontId="24" fillId="5" borderId="0" xfId="16" applyFont="1" applyFill="1" applyAlignment="1">
      <alignment horizontal="left" vertical="top" wrapText="1"/>
    </xf>
    <xf numFmtId="0" fontId="54" fillId="5" borderId="0" xfId="16" applyFont="1" applyFill="1" applyAlignment="1">
      <alignment horizontal="right" vertical="top"/>
    </xf>
    <xf numFmtId="0" fontId="24" fillId="0" borderId="0" xfId="16"/>
    <xf numFmtId="0" fontId="45" fillId="6" borderId="0" xfId="39" applyFont="1" applyFill="1" applyAlignment="1">
      <alignment horizontal="center" vertical="center"/>
    </xf>
    <xf numFmtId="0" fontId="24" fillId="4" borderId="0" xfId="16" applyFill="1"/>
    <xf numFmtId="0" fontId="57" fillId="4" borderId="0" xfId="16" applyFont="1" applyFill="1"/>
    <xf numFmtId="0" fontId="12" fillId="4" borderId="0" xfId="17" applyFill="1" applyAlignment="1">
      <alignment vertical="center"/>
    </xf>
    <xf numFmtId="0" fontId="24" fillId="0" borderId="0" xfId="20" applyAlignment="1">
      <alignment vertical="center"/>
    </xf>
    <xf numFmtId="0" fontId="24" fillId="4" borderId="0" xfId="20" applyFill="1" applyAlignment="1">
      <alignment vertical="center"/>
    </xf>
    <xf numFmtId="0" fontId="12" fillId="0" borderId="0" xfId="17" applyAlignment="1">
      <alignment vertical="center"/>
    </xf>
    <xf numFmtId="0" fontId="42" fillId="4" borderId="0" xfId="17" applyFont="1" applyFill="1" applyBorder="1" applyAlignment="1">
      <alignment vertical="center"/>
    </xf>
    <xf numFmtId="0" fontId="24" fillId="4" borderId="0" xfId="20" applyFont="1" applyFill="1" applyBorder="1" applyAlignment="1">
      <alignment vertical="center"/>
    </xf>
    <xf numFmtId="0" fontId="24" fillId="4" borderId="0" xfId="20" applyFill="1" applyBorder="1" applyAlignment="1">
      <alignment vertical="center"/>
    </xf>
    <xf numFmtId="0" fontId="69" fillId="0" borderId="0" xfId="17" applyFont="1" applyAlignment="1">
      <alignment vertical="center"/>
    </xf>
    <xf numFmtId="0" fontId="70" fillId="0" borderId="0" xfId="17" applyFont="1" applyAlignment="1">
      <alignment horizontal="center" vertical="center"/>
    </xf>
    <xf numFmtId="0" fontId="72" fillId="0" borderId="0" xfId="0" applyFont="1"/>
    <xf numFmtId="0" fontId="17" fillId="0" borderId="0" xfId="0" applyFont="1" applyAlignment="1">
      <alignment horizontal="left" vertical="center" readingOrder="2"/>
    </xf>
    <xf numFmtId="0" fontId="21" fillId="0" borderId="0" xfId="0" applyFont="1" applyAlignment="1">
      <alignment readingOrder="1"/>
    </xf>
    <xf numFmtId="0" fontId="24" fillId="8" borderId="0" xfId="16" applyFont="1" applyFill="1"/>
    <xf numFmtId="0" fontId="24" fillId="8" borderId="0" xfId="16" applyFill="1"/>
    <xf numFmtId="0" fontId="24" fillId="4" borderId="0" xfId="16" applyFill="1" applyAlignment="1">
      <alignment vertical="center"/>
    </xf>
    <xf numFmtId="0" fontId="50" fillId="4" borderId="0" xfId="16" applyFont="1" applyFill="1" applyAlignment="1">
      <alignment vertical="justify"/>
    </xf>
    <xf numFmtId="0" fontId="49" fillId="5" borderId="0" xfId="16" applyFont="1" applyFill="1" applyBorder="1" applyAlignment="1">
      <alignment horizontal="right" vertical="center" wrapText="1" readingOrder="2"/>
    </xf>
    <xf numFmtId="0" fontId="78" fillId="4" borderId="0" xfId="0" applyFont="1" applyFill="1" applyBorder="1" applyAlignment="1">
      <alignment vertical="center" wrapText="1"/>
    </xf>
    <xf numFmtId="167" fontId="21" fillId="4" borderId="11" xfId="1" applyNumberFormat="1" applyFont="1" applyFill="1" applyBorder="1" applyAlignment="1">
      <alignment horizontal="right" vertical="center" indent="1"/>
    </xf>
    <xf numFmtId="0" fontId="83" fillId="4" borderId="12" xfId="0" applyFont="1" applyFill="1" applyBorder="1" applyAlignment="1">
      <alignment horizontal="left" vertical="center" wrapText="1" indent="1"/>
    </xf>
    <xf numFmtId="0" fontId="24" fillId="0" borderId="0" xfId="421"/>
    <xf numFmtId="0" fontId="88" fillId="4" borderId="0" xfId="396" applyFont="1" applyFill="1" applyBorder="1" applyAlignment="1">
      <alignment horizontal="center" vertical="center" wrapText="1" readingOrder="2"/>
    </xf>
    <xf numFmtId="49" fontId="86" fillId="4" borderId="0" xfId="396" applyNumberFormat="1" applyFont="1" applyFill="1" applyBorder="1" applyAlignment="1">
      <alignment horizontal="center" vertical="center" wrapText="1" readingOrder="1"/>
    </xf>
    <xf numFmtId="0" fontId="32" fillId="4" borderId="0" xfId="421" applyFont="1" applyFill="1" applyBorder="1" applyAlignment="1">
      <alignment horizontal="center" vertical="center" wrapText="1" readingOrder="2"/>
    </xf>
    <xf numFmtId="0" fontId="27" fillId="4" borderId="0" xfId="396" applyFont="1" applyFill="1" applyBorder="1" applyAlignment="1">
      <alignment horizontal="right" vertical="center" wrapText="1" indent="1" readingOrder="2"/>
    </xf>
    <xf numFmtId="49" fontId="89" fillId="4" borderId="0" xfId="396" applyNumberFormat="1" applyFont="1" applyFill="1" applyBorder="1" applyAlignment="1">
      <alignment horizontal="center" vertical="center" wrapText="1" readingOrder="1"/>
    </xf>
    <xf numFmtId="0" fontId="80" fillId="4" borderId="0" xfId="421" applyFont="1" applyFill="1" applyBorder="1" applyAlignment="1">
      <alignment horizontal="left" vertical="center" wrapText="1" indent="1"/>
    </xf>
    <xf numFmtId="0" fontId="16" fillId="9" borderId="10" xfId="0" applyFont="1" applyFill="1" applyBorder="1" applyAlignment="1">
      <alignment horizontal="right" vertical="center" indent="1"/>
    </xf>
    <xf numFmtId="0" fontId="22" fillId="5" borderId="0" xfId="16" applyFont="1" applyFill="1"/>
    <xf numFmtId="0" fontId="47" fillId="5" borderId="0" xfId="16" applyFont="1" applyFill="1" applyBorder="1" applyAlignment="1">
      <alignment horizontal="right" vertical="top" wrapText="1" readingOrder="2"/>
    </xf>
    <xf numFmtId="0" fontId="24" fillId="4" borderId="0" xfId="421" applyFill="1" applyBorder="1"/>
    <xf numFmtId="0" fontId="67" fillId="5" borderId="0" xfId="16" applyFont="1" applyFill="1" applyAlignment="1">
      <alignment horizontal="right" vertical="top"/>
    </xf>
    <xf numFmtId="0" fontId="47" fillId="5" borderId="0" xfId="16" applyFont="1" applyFill="1" applyAlignment="1">
      <alignment horizontal="right" vertical="center" wrapText="1" indent="1" readingOrder="2"/>
    </xf>
    <xf numFmtId="0" fontId="85" fillId="4" borderId="0" xfId="16" applyFont="1" applyFill="1" applyAlignment="1">
      <alignment horizontal="left" vertical="center" wrapText="1" indent="1"/>
    </xf>
    <xf numFmtId="0" fontId="68" fillId="5" borderId="0" xfId="16" applyFont="1" applyFill="1" applyAlignment="1">
      <alignment horizontal="left" vertical="center" indent="1"/>
    </xf>
    <xf numFmtId="0" fontId="85" fillId="5" borderId="0" xfId="16" applyFont="1" applyFill="1" applyAlignment="1">
      <alignment horizontal="left" vertical="top" wrapText="1"/>
    </xf>
    <xf numFmtId="0" fontId="8" fillId="0" borderId="0" xfId="427"/>
    <xf numFmtId="49" fontId="73" fillId="0" borderId="0" xfId="427" applyNumberFormat="1" applyFont="1" applyAlignment="1">
      <alignment horizontal="right" wrapText="1" indent="1"/>
    </xf>
    <xf numFmtId="49" fontId="8" fillId="0" borderId="0" xfId="427" applyNumberFormat="1"/>
    <xf numFmtId="49" fontId="17" fillId="0" borderId="0" xfId="427" applyNumberFormat="1" applyFont="1" applyAlignment="1">
      <alignment horizontal="left" vertical="center" wrapText="1" indent="1"/>
    </xf>
    <xf numFmtId="0" fontId="48" fillId="5" borderId="0" xfId="16" applyFont="1" applyFill="1" applyAlignment="1">
      <alignment horizontal="right" vertical="center"/>
    </xf>
    <xf numFmtId="0" fontId="24" fillId="0" borderId="0" xfId="16" applyAlignment="1">
      <alignment vertical="center"/>
    </xf>
    <xf numFmtId="49" fontId="73" fillId="4" borderId="0" xfId="427" applyNumberFormat="1" applyFont="1" applyFill="1" applyAlignment="1">
      <alignment horizontal="right" wrapText="1" indent="1"/>
    </xf>
    <xf numFmtId="49" fontId="8" fillId="4" borderId="0" xfId="427" applyNumberFormat="1" applyFill="1"/>
    <xf numFmtId="49" fontId="17" fillId="4" borderId="0" xfId="427" applyNumberFormat="1" applyFont="1" applyFill="1" applyAlignment="1">
      <alignment horizontal="left" vertical="center" wrapText="1" indent="1"/>
    </xf>
    <xf numFmtId="0" fontId="8" fillId="4" borderId="0" xfId="427" applyFill="1"/>
    <xf numFmtId="0" fontId="16" fillId="4" borderId="10" xfId="0" applyFont="1" applyFill="1" applyBorder="1" applyAlignment="1">
      <alignment horizontal="right" vertical="center" indent="1"/>
    </xf>
    <xf numFmtId="0" fontId="0" fillId="0" borderId="0" xfId="0" applyAlignment="1">
      <alignment vertical="top" wrapText="1"/>
    </xf>
    <xf numFmtId="49" fontId="94" fillId="4" borderId="0" xfId="427" applyNumberFormat="1" applyFont="1" applyFill="1" applyAlignment="1">
      <alignment horizontal="right" vertical="top" wrapText="1" indent="1" readingOrder="2"/>
    </xf>
    <xf numFmtId="49" fontId="21" fillId="4" borderId="0" xfId="427" applyNumberFormat="1" applyFont="1" applyFill="1" applyAlignment="1">
      <alignment horizontal="left" vertical="center" wrapText="1" indent="1" readingOrder="1"/>
    </xf>
    <xf numFmtId="49" fontId="21" fillId="4" borderId="0" xfId="427" applyNumberFormat="1" applyFont="1" applyFill="1" applyAlignment="1">
      <alignment horizontal="left" vertical="top" wrapText="1" indent="1" readingOrder="1"/>
    </xf>
    <xf numFmtId="0" fontId="49" fillId="4" borderId="0" xfId="16" applyFont="1" applyFill="1" applyAlignment="1">
      <alignment horizontal="right" vertical="center" wrapText="1" indent="1" readingOrder="2"/>
    </xf>
    <xf numFmtId="0" fontId="49" fillId="5" borderId="0" xfId="16" applyFont="1" applyFill="1" applyAlignment="1">
      <alignment horizontal="right" vertical="center" wrapText="1" indent="1" readingOrder="2"/>
    </xf>
    <xf numFmtId="0" fontId="24" fillId="4" borderId="0" xfId="16" applyFont="1" applyFill="1" applyAlignment="1">
      <alignment horizontal="left" vertical="center" wrapText="1" indent="1"/>
    </xf>
    <xf numFmtId="0" fontId="49" fillId="5" borderId="0" xfId="16" applyFont="1" applyFill="1" applyBorder="1" applyAlignment="1">
      <alignment horizontal="left" vertical="top" indent="1" readingOrder="2"/>
    </xf>
    <xf numFmtId="0" fontId="24" fillId="5" borderId="0" xfId="16" applyFont="1" applyFill="1" applyAlignment="1">
      <alignment horizontal="right" vertical="top"/>
    </xf>
    <xf numFmtId="0" fontId="24" fillId="5" borderId="0" xfId="16" applyFont="1" applyFill="1" applyAlignment="1">
      <alignment horizontal="right" vertical="center"/>
    </xf>
    <xf numFmtId="0" fontId="49" fillId="5" borderId="0" xfId="16" applyFont="1" applyFill="1" applyBorder="1" applyAlignment="1">
      <alignment horizontal="right" wrapText="1" indent="1" readingOrder="2"/>
    </xf>
    <xf numFmtId="0" fontId="24" fillId="5" borderId="0" xfId="16" applyFont="1" applyFill="1" applyAlignment="1">
      <alignment horizontal="left" vertical="center" wrapText="1" indent="1"/>
    </xf>
    <xf numFmtId="0" fontId="24" fillId="0" borderId="0" xfId="421" applyFill="1"/>
    <xf numFmtId="0" fontId="90" fillId="0" borderId="65" xfId="396" applyFont="1" applyFill="1" applyBorder="1" applyAlignment="1">
      <alignment horizontal="center" vertical="center"/>
    </xf>
    <xf numFmtId="49" fontId="93" fillId="0" borderId="66" xfId="396" applyNumberFormat="1" applyFont="1" applyFill="1" applyBorder="1" applyAlignment="1">
      <alignment horizontal="center" vertical="center" wrapText="1" readingOrder="1"/>
    </xf>
    <xf numFmtId="0" fontId="93" fillId="0" borderId="66" xfId="396" applyFont="1" applyFill="1" applyBorder="1" applyAlignment="1">
      <alignment horizontal="center" vertical="center" wrapText="1" readingOrder="1"/>
    </xf>
    <xf numFmtId="0" fontId="91" fillId="0" borderId="67" xfId="396" applyFont="1" applyFill="1" applyBorder="1" applyAlignment="1">
      <alignment horizontal="center" vertical="center"/>
    </xf>
    <xf numFmtId="0" fontId="49" fillId="0" borderId="65" xfId="396" applyFont="1" applyFill="1" applyBorder="1" applyAlignment="1">
      <alignment horizontal="right" vertical="center" wrapText="1" indent="2" readingOrder="2"/>
    </xf>
    <xf numFmtId="49" fontId="32" fillId="0" borderId="66" xfId="396" applyNumberFormat="1" applyFont="1" applyFill="1" applyBorder="1" applyAlignment="1">
      <alignment horizontal="center" vertical="center" wrapText="1" readingOrder="1"/>
    </xf>
    <xf numFmtId="0" fontId="24" fillId="0" borderId="67" xfId="421" applyFont="1" applyFill="1" applyBorder="1" applyAlignment="1">
      <alignment horizontal="left" vertical="center" wrapText="1" indent="2" readingOrder="1"/>
    </xf>
    <xf numFmtId="49" fontId="32" fillId="0" borderId="69" xfId="396" applyNumberFormat="1" applyFont="1" applyFill="1" applyBorder="1" applyAlignment="1">
      <alignment horizontal="center" vertical="center" wrapText="1" readingOrder="1"/>
    </xf>
    <xf numFmtId="0" fontId="47" fillId="4" borderId="70" xfId="396" applyFont="1" applyFill="1" applyBorder="1" applyAlignment="1">
      <alignment horizontal="right" vertical="center" wrapText="1" readingOrder="2"/>
    </xf>
    <xf numFmtId="49" fontId="32" fillId="4" borderId="70" xfId="396" applyNumberFormat="1" applyFont="1" applyFill="1" applyBorder="1" applyAlignment="1">
      <alignment horizontal="center" vertical="center" wrapText="1" readingOrder="1"/>
    </xf>
    <xf numFmtId="49" fontId="68" fillId="4" borderId="70" xfId="421" applyNumberFormat="1" applyFont="1" applyFill="1" applyBorder="1" applyAlignment="1">
      <alignment horizontal="left" vertical="top" wrapText="1" readingOrder="1"/>
    </xf>
    <xf numFmtId="0" fontId="49" fillId="0" borderId="68" xfId="396" applyFont="1" applyFill="1" applyBorder="1" applyAlignment="1">
      <alignment horizontal="right" vertical="center" wrapText="1" indent="2" readingOrder="2"/>
    </xf>
    <xf numFmtId="0" fontId="0" fillId="0" borderId="0" xfId="0" applyAlignment="1">
      <alignment vertical="center" wrapText="1"/>
    </xf>
    <xf numFmtId="0" fontId="16" fillId="0" borderId="74" xfId="0" applyFont="1" applyBorder="1" applyAlignment="1">
      <alignment horizontal="right" vertical="center" indent="1"/>
    </xf>
    <xf numFmtId="0" fontId="16" fillId="4" borderId="74" xfId="0" applyFont="1" applyFill="1" applyBorder="1" applyAlignment="1">
      <alignment horizontal="right" vertical="center" indent="1"/>
    </xf>
    <xf numFmtId="0" fontId="16" fillId="0" borderId="71" xfId="0" applyFont="1" applyBorder="1" applyAlignment="1">
      <alignment horizontal="right" vertical="center" indent="1"/>
    </xf>
    <xf numFmtId="3" fontId="21" fillId="0" borderId="72" xfId="0" applyNumberFormat="1" applyFont="1" applyBorder="1" applyAlignment="1">
      <alignment horizontal="right" vertical="center" indent="1"/>
    </xf>
    <xf numFmtId="3" fontId="21" fillId="10" borderId="75" xfId="0" applyNumberFormat="1" applyFont="1" applyFill="1" applyBorder="1" applyAlignment="1">
      <alignment horizontal="right" vertical="center" indent="1"/>
    </xf>
    <xf numFmtId="3" fontId="21" fillId="0" borderId="75" xfId="0" applyNumberFormat="1" applyFont="1" applyBorder="1" applyAlignment="1">
      <alignment horizontal="right" vertical="center" indent="1"/>
    </xf>
    <xf numFmtId="3" fontId="21" fillId="4" borderId="75" xfId="0" applyNumberFormat="1" applyFont="1" applyFill="1" applyBorder="1" applyAlignment="1">
      <alignment horizontal="right" vertical="center" indent="1"/>
    </xf>
    <xf numFmtId="3" fontId="21" fillId="0" borderId="78" xfId="0" applyNumberFormat="1" applyFont="1" applyBorder="1" applyAlignment="1">
      <alignment horizontal="right" vertical="center" indent="1"/>
    </xf>
    <xf numFmtId="3" fontId="0" fillId="0" borderId="0" xfId="0" applyNumberFormat="1"/>
    <xf numFmtId="0" fontId="104" fillId="11" borderId="80" xfId="0" applyFont="1" applyFill="1" applyBorder="1" applyAlignment="1">
      <alignment horizontal="center" wrapText="1"/>
    </xf>
    <xf numFmtId="0" fontId="16" fillId="0" borderId="81" xfId="0" applyFont="1" applyBorder="1" applyAlignment="1">
      <alignment horizontal="right" vertical="center" indent="1"/>
    </xf>
    <xf numFmtId="3" fontId="21" fillId="0" borderId="82" xfId="0" applyNumberFormat="1" applyFont="1" applyBorder="1" applyAlignment="1">
      <alignment horizontal="right" vertical="center" indent="1"/>
    </xf>
    <xf numFmtId="1" fontId="24" fillId="0" borderId="73" xfId="0" applyNumberFormat="1" applyFont="1" applyBorder="1" applyAlignment="1">
      <alignment horizontal="left" vertical="center" wrapText="1" indent="1" readingOrder="1"/>
    </xf>
    <xf numFmtId="1" fontId="24" fillId="0" borderId="83" xfId="0" applyNumberFormat="1" applyFont="1" applyBorder="1" applyAlignment="1">
      <alignment horizontal="left" vertical="center" wrapText="1" indent="1" readingOrder="1"/>
    </xf>
    <xf numFmtId="0" fontId="16" fillId="4" borderId="77" xfId="0" applyFont="1" applyFill="1" applyBorder="1" applyAlignment="1">
      <alignment horizontal="right" vertical="center" indent="1"/>
    </xf>
    <xf numFmtId="9" fontId="21" fillId="0" borderId="72" xfId="0" applyNumberFormat="1" applyFont="1" applyBorder="1" applyAlignment="1">
      <alignment horizontal="right" vertical="center" indent="1"/>
    </xf>
    <xf numFmtId="0" fontId="16" fillId="4" borderId="75" xfId="0" applyFont="1" applyFill="1" applyBorder="1" applyAlignment="1">
      <alignment horizontal="right" vertical="center" indent="1"/>
    </xf>
    <xf numFmtId="3" fontId="21" fillId="4" borderId="75" xfId="1" applyNumberFormat="1" applyFont="1" applyFill="1" applyBorder="1" applyAlignment="1">
      <alignment horizontal="right" vertical="center" indent="1" readingOrder="1"/>
    </xf>
    <xf numFmtId="3" fontId="24" fillId="0" borderId="75" xfId="1" applyNumberFormat="1" applyFont="1" applyBorder="1" applyAlignment="1">
      <alignment horizontal="right" vertical="center" indent="1" readingOrder="1"/>
    </xf>
    <xf numFmtId="1" fontId="82" fillId="0" borderId="75" xfId="0" applyNumberFormat="1" applyFont="1" applyBorder="1" applyAlignment="1">
      <alignment horizontal="left" indent="1" readingOrder="1"/>
    </xf>
    <xf numFmtId="0" fontId="66" fillId="4" borderId="0" xfId="421" applyFont="1" applyFill="1" applyBorder="1" applyAlignment="1">
      <alignment horizontal="center" vertical="center" wrapText="1" readingOrder="2"/>
    </xf>
    <xf numFmtId="0" fontId="63" fillId="4" borderId="0" xfId="396" applyFont="1" applyFill="1" applyBorder="1" applyAlignment="1">
      <alignment horizontal="center" vertical="center" wrapText="1" readingOrder="2"/>
    </xf>
    <xf numFmtId="49" fontId="89" fillId="4" borderId="90" xfId="396" applyNumberFormat="1" applyFont="1" applyFill="1" applyBorder="1" applyAlignment="1">
      <alignment horizontal="center" vertical="center" wrapText="1" readingOrder="1"/>
    </xf>
    <xf numFmtId="49" fontId="24" fillId="4" borderId="90" xfId="421" applyNumberFormat="1" applyFont="1" applyFill="1" applyBorder="1" applyAlignment="1">
      <alignment horizontal="left" vertical="top" wrapText="1" readingOrder="1"/>
    </xf>
    <xf numFmtId="0" fontId="22" fillId="4" borderId="89" xfId="421" applyFont="1" applyFill="1" applyBorder="1"/>
    <xf numFmtId="0" fontId="24" fillId="4" borderId="91" xfId="421" applyFont="1" applyFill="1" applyBorder="1"/>
    <xf numFmtId="0" fontId="22" fillId="4" borderId="92" xfId="421" applyFont="1" applyFill="1" applyBorder="1"/>
    <xf numFmtId="0" fontId="24" fillId="4" borderId="94" xfId="421" applyFont="1" applyFill="1" applyBorder="1"/>
    <xf numFmtId="0" fontId="90" fillId="0" borderId="74" xfId="396" applyFont="1" applyFill="1" applyBorder="1" applyAlignment="1">
      <alignment horizontal="center" vertical="center"/>
    </xf>
    <xf numFmtId="49" fontId="93" fillId="0" borderId="75" xfId="396" applyNumberFormat="1" applyFont="1" applyFill="1" applyBorder="1" applyAlignment="1">
      <alignment horizontal="center" vertical="center" wrapText="1" readingOrder="1"/>
    </xf>
    <xf numFmtId="0" fontId="93" fillId="0" borderId="75" xfId="396" applyFont="1" applyFill="1" applyBorder="1" applyAlignment="1">
      <alignment horizontal="center" vertical="center" wrapText="1" readingOrder="1"/>
    </xf>
    <xf numFmtId="0" fontId="91" fillId="0" borderId="76" xfId="396" applyFont="1" applyFill="1" applyBorder="1" applyAlignment="1">
      <alignment horizontal="center" vertical="center"/>
    </xf>
    <xf numFmtId="0" fontId="96" fillId="0" borderId="0" xfId="0" applyFont="1" applyFill="1"/>
    <xf numFmtId="0" fontId="107" fillId="0" borderId="0" xfId="0" applyFont="1" applyFill="1" applyAlignment="1">
      <alignment horizontal="center" wrapText="1" readingOrder="2"/>
    </xf>
    <xf numFmtId="0" fontId="108" fillId="0" borderId="0" xfId="0" applyFont="1" applyFill="1" applyAlignment="1">
      <alignment horizontal="center" vertical="top" wrapText="1"/>
    </xf>
    <xf numFmtId="0" fontId="0" fillId="0" borderId="0" xfId="0" applyFill="1"/>
    <xf numFmtId="0" fontId="96" fillId="4" borderId="0" xfId="0" applyFont="1" applyFill="1"/>
    <xf numFmtId="49" fontId="110" fillId="4" borderId="90" xfId="396" applyNumberFormat="1" applyFont="1" applyFill="1" applyBorder="1" applyAlignment="1">
      <alignment horizontal="center" vertical="center" wrapText="1" readingOrder="1"/>
    </xf>
    <xf numFmtId="1" fontId="0" fillId="0" borderId="0" xfId="0" applyNumberFormat="1"/>
    <xf numFmtId="171" fontId="0" fillId="0" borderId="0" xfId="746" applyNumberFormat="1" applyFont="1"/>
    <xf numFmtId="172" fontId="21" fillId="0" borderId="72" xfId="0" applyNumberFormat="1" applyFont="1" applyBorder="1" applyAlignment="1">
      <alignment horizontal="right" vertical="center" indent="1"/>
    </xf>
    <xf numFmtId="172" fontId="21" fillId="4" borderId="75" xfId="0" applyNumberFormat="1" applyFont="1" applyFill="1" applyBorder="1" applyAlignment="1">
      <alignment horizontal="right" vertical="center" indent="1"/>
    </xf>
    <xf numFmtId="172" fontId="21" fillId="0" borderId="75" xfId="0" applyNumberFormat="1" applyFont="1" applyBorder="1" applyAlignment="1">
      <alignment horizontal="right" vertical="center" indent="1"/>
    </xf>
    <xf numFmtId="172" fontId="21" fillId="4" borderId="78" xfId="0" applyNumberFormat="1" applyFont="1" applyFill="1" applyBorder="1" applyAlignment="1">
      <alignment horizontal="right" vertical="center" indent="1"/>
    </xf>
    <xf numFmtId="172" fontId="21" fillId="4" borderId="75" xfId="1" applyNumberFormat="1" applyFont="1" applyFill="1" applyBorder="1" applyAlignment="1">
      <alignment horizontal="right" vertical="center" indent="1" readingOrder="1"/>
    </xf>
    <xf numFmtId="0" fontId="0" fillId="0" borderId="0" xfId="0" applyFill="1" applyAlignment="1">
      <alignment readingOrder="1"/>
    </xf>
    <xf numFmtId="0" fontId="16" fillId="4" borderId="81" xfId="0" applyFont="1" applyFill="1" applyBorder="1" applyAlignment="1">
      <alignment horizontal="right" vertical="center" indent="1"/>
    </xf>
    <xf numFmtId="1" fontId="21" fillId="4" borderId="73" xfId="0" applyNumberFormat="1" applyFont="1" applyFill="1" applyBorder="1" applyAlignment="1">
      <alignment horizontal="left" vertical="center" wrapText="1" indent="1" readingOrder="1"/>
    </xf>
    <xf numFmtId="0" fontId="13" fillId="10" borderId="0" xfId="0" applyFont="1" applyFill="1" applyBorder="1" applyAlignment="1">
      <alignment horizontal="right" indent="1"/>
    </xf>
    <xf numFmtId="172" fontId="25" fillId="10" borderId="0" xfId="1" applyNumberFormat="1" applyFont="1" applyFill="1" applyBorder="1" applyAlignment="1">
      <alignment horizontal="right" vertical="center" indent="1"/>
    </xf>
    <xf numFmtId="167" fontId="25" fillId="10" borderId="0" xfId="1" applyNumberFormat="1" applyFont="1" applyFill="1" applyBorder="1" applyAlignment="1">
      <alignment horizontal="left" vertical="center" indent="1"/>
    </xf>
    <xf numFmtId="3" fontId="21" fillId="10" borderId="0" xfId="0" applyNumberFormat="1" applyFont="1" applyFill="1" applyBorder="1" applyAlignment="1">
      <alignment horizontal="right" vertical="center" indent="1"/>
    </xf>
    <xf numFmtId="167" fontId="25" fillId="10" borderId="0" xfId="1" applyNumberFormat="1" applyFont="1" applyFill="1" applyBorder="1" applyAlignment="1">
      <alignment horizontal="right" vertical="center" indent="1"/>
    </xf>
    <xf numFmtId="0" fontId="16" fillId="4" borderId="78" xfId="0" applyFont="1" applyFill="1" applyBorder="1" applyAlignment="1">
      <alignment horizontal="right" vertical="center" indent="1"/>
    </xf>
    <xf numFmtId="3" fontId="21" fillId="4" borderId="78" xfId="1" applyNumberFormat="1" applyFont="1" applyFill="1" applyBorder="1" applyAlignment="1">
      <alignment horizontal="right" vertical="center" indent="1" readingOrder="1"/>
    </xf>
    <xf numFmtId="1" fontId="26" fillId="4" borderId="78" xfId="0" applyNumberFormat="1" applyFont="1" applyFill="1" applyBorder="1" applyAlignment="1">
      <alignment horizontal="left" indent="1" readingOrder="1"/>
    </xf>
    <xf numFmtId="172" fontId="21" fillId="4" borderId="78" xfId="1" applyNumberFormat="1" applyFont="1" applyFill="1" applyBorder="1" applyAlignment="1">
      <alignment horizontal="right" vertical="center" indent="1" readingOrder="1"/>
    </xf>
    <xf numFmtId="0" fontId="24" fillId="11" borderId="82" xfId="0" applyFont="1" applyFill="1" applyBorder="1" applyAlignment="1">
      <alignment horizontal="center" vertical="top" wrapText="1"/>
    </xf>
    <xf numFmtId="0" fontId="24" fillId="11" borderId="84" xfId="0" applyFont="1" applyFill="1" applyBorder="1" applyAlignment="1">
      <alignment horizontal="center" vertical="top" wrapText="1"/>
    </xf>
    <xf numFmtId="0" fontId="16" fillId="10" borderId="74" xfId="0" applyFont="1" applyFill="1" applyBorder="1" applyAlignment="1">
      <alignment horizontal="right" vertical="center" wrapText="1" indent="1"/>
    </xf>
    <xf numFmtId="0" fontId="16" fillId="0" borderId="81" xfId="0" applyFont="1" applyBorder="1" applyAlignment="1">
      <alignment horizontal="right" vertical="center" wrapText="1" indent="1"/>
    </xf>
    <xf numFmtId="0" fontId="13" fillId="10" borderId="0" xfId="0" applyFont="1" applyFill="1" applyBorder="1" applyAlignment="1">
      <alignment horizontal="right" vertical="center" indent="1"/>
    </xf>
    <xf numFmtId="0" fontId="81" fillId="10" borderId="0" xfId="0" applyFont="1" applyFill="1" applyBorder="1" applyAlignment="1">
      <alignment horizontal="left" vertical="center" indent="1"/>
    </xf>
    <xf numFmtId="167" fontId="21" fillId="0" borderId="72" xfId="0" applyNumberFormat="1" applyFont="1" applyBorder="1" applyAlignment="1">
      <alignment horizontal="right" vertical="center" indent="1"/>
    </xf>
    <xf numFmtId="167" fontId="21" fillId="0" borderId="82" xfId="0" applyNumberFormat="1" applyFont="1" applyBorder="1" applyAlignment="1">
      <alignment horizontal="right" vertical="center" indent="1"/>
    </xf>
    <xf numFmtId="167" fontId="21" fillId="0" borderId="75" xfId="0" applyNumberFormat="1" applyFont="1" applyBorder="1" applyAlignment="1">
      <alignment horizontal="right" vertical="center" indent="1"/>
    </xf>
    <xf numFmtId="167" fontId="21" fillId="4" borderId="75" xfId="0" applyNumberFormat="1" applyFont="1" applyFill="1" applyBorder="1" applyAlignment="1">
      <alignment horizontal="right" vertical="center" indent="1"/>
    </xf>
    <xf numFmtId="167" fontId="24" fillId="0" borderId="72" xfId="0" applyNumberFormat="1" applyFont="1" applyBorder="1" applyAlignment="1">
      <alignment horizontal="right" vertical="center" indent="1" readingOrder="1"/>
    </xf>
    <xf numFmtId="167" fontId="21" fillId="4" borderId="75" xfId="1" applyNumberFormat="1" applyFont="1" applyFill="1" applyBorder="1" applyAlignment="1">
      <alignment horizontal="right" vertical="center" indent="1" readingOrder="1"/>
    </xf>
    <xf numFmtId="173" fontId="25" fillId="10" borderId="0" xfId="1" applyNumberFormat="1" applyFont="1" applyFill="1" applyBorder="1" applyAlignment="1">
      <alignment horizontal="right" vertical="center" indent="1"/>
    </xf>
    <xf numFmtId="167" fontId="0" fillId="0" borderId="0" xfId="0" applyNumberFormat="1"/>
    <xf numFmtId="171" fontId="21" fillId="0" borderId="82" xfId="0" applyNumberFormat="1" applyFont="1" applyBorder="1" applyAlignment="1">
      <alignment horizontal="right" vertical="center" indent="1"/>
    </xf>
    <xf numFmtId="1" fontId="21" fillId="4" borderId="83" xfId="0" applyNumberFormat="1" applyFont="1" applyFill="1" applyBorder="1" applyAlignment="1">
      <alignment horizontal="left" vertical="center" wrapText="1" indent="1" readingOrder="1"/>
    </xf>
    <xf numFmtId="0" fontId="25" fillId="0" borderId="0" xfId="0" applyFont="1" applyFill="1" applyBorder="1" applyAlignment="1">
      <alignment vertical="center"/>
    </xf>
    <xf numFmtId="0" fontId="25" fillId="12" borderId="0" xfId="0" applyFont="1" applyFill="1" applyBorder="1"/>
    <xf numFmtId="0" fontId="25" fillId="13" borderId="95" xfId="0" applyFont="1" applyFill="1" applyBorder="1" applyAlignment="1">
      <alignment horizontal="right" vertical="center" wrapText="1"/>
    </xf>
    <xf numFmtId="0" fontId="16" fillId="0" borderId="0" xfId="0" applyFont="1" applyAlignment="1">
      <alignment horizontal="left" readingOrder="1"/>
    </xf>
    <xf numFmtId="0" fontId="21" fillId="0" borderId="0" xfId="0" applyNumberFormat="1" applyFont="1"/>
    <xf numFmtId="173" fontId="16" fillId="0" borderId="0" xfId="0" applyNumberFormat="1" applyFont="1"/>
    <xf numFmtId="172" fontId="16" fillId="0" borderId="0" xfId="0" applyNumberFormat="1" applyFont="1"/>
    <xf numFmtId="172" fontId="16" fillId="0" borderId="0" xfId="0" applyNumberFormat="1" applyFont="1" applyAlignment="1">
      <alignment wrapText="1"/>
    </xf>
    <xf numFmtId="174" fontId="16" fillId="0" borderId="0" xfId="0" applyNumberFormat="1" applyFont="1" applyAlignment="1">
      <alignment wrapText="1"/>
    </xf>
    <xf numFmtId="0" fontId="16" fillId="0" borderId="0" xfId="0" applyFont="1" applyAlignment="1">
      <alignment wrapText="1"/>
    </xf>
    <xf numFmtId="167" fontId="21" fillId="4" borderId="75" xfId="0" applyNumberFormat="1" applyFont="1" applyFill="1" applyBorder="1" applyAlignment="1">
      <alignment horizontal="right" vertical="center" indent="1" readingOrder="1"/>
    </xf>
    <xf numFmtId="1" fontId="21" fillId="4" borderId="76" xfId="0" applyNumberFormat="1" applyFont="1" applyFill="1" applyBorder="1" applyAlignment="1">
      <alignment horizontal="left" vertical="center" wrapText="1" indent="1" readingOrder="1"/>
    </xf>
    <xf numFmtId="0" fontId="31" fillId="4" borderId="0" xfId="17" applyFont="1" applyFill="1" applyBorder="1" applyAlignment="1">
      <alignment horizontal="left" vertical="center" wrapText="1" readingOrder="2"/>
    </xf>
    <xf numFmtId="0" fontId="64" fillId="4" borderId="0" xfId="17" applyFont="1" applyFill="1" applyBorder="1" applyAlignment="1">
      <alignment horizontal="center" vertical="center" readingOrder="2"/>
    </xf>
    <xf numFmtId="0" fontId="71" fillId="0" borderId="0" xfId="0" applyFont="1"/>
    <xf numFmtId="0" fontId="20" fillId="0" borderId="0" xfId="0" applyFont="1" applyFill="1" applyBorder="1" applyAlignment="1">
      <alignment vertical="center" wrapText="1" readingOrder="2"/>
    </xf>
    <xf numFmtId="0" fontId="25" fillId="0" borderId="0" xfId="0" applyFont="1" applyAlignment="1"/>
    <xf numFmtId="0" fontId="14" fillId="0" borderId="0" xfId="0" applyFont="1"/>
    <xf numFmtId="0" fontId="14" fillId="0" borderId="0" xfId="0" applyFont="1" applyBorder="1"/>
    <xf numFmtId="167" fontId="21" fillId="0" borderId="75" xfId="0" applyNumberFormat="1" applyFont="1" applyFill="1" applyBorder="1" applyAlignment="1">
      <alignment horizontal="right" vertical="center" indent="1" readingOrder="1"/>
    </xf>
    <xf numFmtId="167" fontId="21" fillId="0" borderId="75" xfId="0" applyNumberFormat="1" applyFont="1" applyFill="1" applyBorder="1" applyAlignment="1">
      <alignment horizontal="right" vertical="center" indent="1"/>
    </xf>
    <xf numFmtId="1" fontId="21" fillId="0" borderId="76" xfId="0" applyNumberFormat="1" applyFont="1" applyFill="1" applyBorder="1" applyAlignment="1">
      <alignment horizontal="left" vertical="center" wrapText="1" indent="1" readingOrder="1"/>
    </xf>
    <xf numFmtId="168" fontId="0" fillId="0" borderId="0" xfId="0" applyNumberFormat="1"/>
    <xf numFmtId="173" fontId="0" fillId="0" borderId="0" xfId="0" applyNumberFormat="1"/>
    <xf numFmtId="0" fontId="0" fillId="0" borderId="0" xfId="0" applyBorder="1"/>
    <xf numFmtId="0" fontId="0" fillId="0" borderId="0" xfId="0" applyBorder="1" applyAlignment="1">
      <alignment wrapText="1"/>
    </xf>
    <xf numFmtId="175" fontId="0" fillId="0" borderId="0" xfId="1" applyNumberFormat="1" applyFont="1" applyBorder="1"/>
    <xf numFmtId="0" fontId="16" fillId="9" borderId="0" xfId="0" applyFont="1" applyFill="1" applyBorder="1" applyAlignment="1">
      <alignment horizontal="right" vertical="center" indent="1"/>
    </xf>
    <xf numFmtId="0" fontId="16" fillId="0" borderId="0" xfId="0" applyFont="1" applyAlignment="1">
      <alignment horizontal="left" readingOrder="2"/>
    </xf>
    <xf numFmtId="0" fontId="16" fillId="0" borderId="0" xfId="0" applyFont="1" applyAlignment="1">
      <alignment horizontal="right" readingOrder="2"/>
    </xf>
    <xf numFmtId="0" fontId="25" fillId="12" borderId="2" xfId="0" applyFont="1" applyFill="1" applyBorder="1"/>
    <xf numFmtId="0" fontId="25" fillId="13" borderId="2" xfId="0" applyFont="1" applyFill="1" applyBorder="1" applyAlignment="1">
      <alignment horizontal="right" vertical="center" wrapText="1"/>
    </xf>
    <xf numFmtId="0" fontId="25" fillId="0" borderId="2" xfId="0" applyFont="1" applyFill="1" applyBorder="1" applyAlignment="1">
      <alignment vertical="center" wrapText="1"/>
    </xf>
    <xf numFmtId="0" fontId="16" fillId="0" borderId="2" xfId="0" applyFont="1" applyBorder="1" applyAlignment="1">
      <alignment horizontal="right" wrapText="1" readingOrder="2"/>
    </xf>
    <xf numFmtId="0" fontId="16" fillId="0" borderId="2" xfId="0" applyFont="1" applyBorder="1" applyAlignment="1">
      <alignment horizontal="left" wrapText="1" readingOrder="2"/>
    </xf>
    <xf numFmtId="0" fontId="25" fillId="12" borderId="2" xfId="0" applyFont="1" applyFill="1" applyBorder="1" applyAlignment="1">
      <alignment wrapText="1" readingOrder="2"/>
    </xf>
    <xf numFmtId="0" fontId="95" fillId="4" borderId="90" xfId="396" applyFont="1" applyFill="1" applyBorder="1" applyAlignment="1">
      <alignment horizontal="right" vertical="center" wrapText="1" indent="1" readingOrder="2"/>
    </xf>
    <xf numFmtId="49" fontId="94" fillId="4" borderId="0" xfId="16" applyNumberFormat="1" applyFont="1" applyFill="1" applyBorder="1" applyAlignment="1">
      <alignment horizontal="right" vertical="top" wrapText="1" indent="1" readingOrder="2"/>
    </xf>
    <xf numFmtId="49" fontId="95" fillId="4" borderId="0" xfId="16" applyNumberFormat="1" applyFont="1" applyFill="1" applyBorder="1" applyAlignment="1">
      <alignment horizontal="right" vertical="top" wrapText="1" indent="1" readingOrder="2"/>
    </xf>
    <xf numFmtId="49" fontId="95" fillId="4" borderId="93" xfId="396" applyNumberFormat="1" applyFont="1" applyFill="1" applyBorder="1" applyAlignment="1">
      <alignment horizontal="right" vertical="center" wrapText="1" indent="1" readingOrder="2"/>
    </xf>
    <xf numFmtId="49" fontId="89" fillId="4" borderId="93" xfId="396" applyNumberFormat="1" applyFont="1" applyFill="1" applyBorder="1" applyAlignment="1">
      <alignment horizontal="center" vertical="center" wrapText="1" readingOrder="1"/>
    </xf>
    <xf numFmtId="49" fontId="24" fillId="4" borderId="93" xfId="396" applyNumberFormat="1" applyFont="1" applyFill="1" applyBorder="1" applyAlignment="1">
      <alignment horizontal="left" vertical="center" wrapText="1" readingOrder="1"/>
    </xf>
    <xf numFmtId="0" fontId="24" fillId="4" borderId="0" xfId="421" applyFont="1" applyFill="1"/>
    <xf numFmtId="0" fontId="24" fillId="4" borderId="0" xfId="421" applyFont="1" applyFill="1" applyBorder="1"/>
    <xf numFmtId="0" fontId="24" fillId="0" borderId="0" xfId="421" applyFont="1"/>
    <xf numFmtId="0" fontId="24" fillId="9" borderId="0" xfId="421" applyFont="1" applyFill="1"/>
    <xf numFmtId="0" fontId="24" fillId="4" borderId="89" xfId="421" applyFont="1" applyFill="1" applyBorder="1"/>
    <xf numFmtId="0" fontId="24" fillId="0" borderId="91" xfId="421" applyFont="1" applyFill="1" applyBorder="1"/>
    <xf numFmtId="0" fontId="16" fillId="0" borderId="72" xfId="0" applyFont="1" applyBorder="1" applyAlignment="1">
      <alignment horizontal="right" vertical="center" indent="1"/>
    </xf>
    <xf numFmtId="3" fontId="21" fillId="4" borderId="82" xfId="1" applyNumberFormat="1" applyFont="1" applyFill="1" applyBorder="1" applyAlignment="1">
      <alignment horizontal="right" vertical="center" indent="1" readingOrder="1"/>
    </xf>
    <xf numFmtId="0" fontId="16" fillId="4" borderId="0" xfId="0" applyFont="1" applyFill="1" applyBorder="1" applyAlignment="1">
      <alignment horizontal="right" vertical="center" indent="1"/>
    </xf>
    <xf numFmtId="0" fontId="85" fillId="4" borderId="10" xfId="0" applyFont="1" applyFill="1" applyBorder="1" applyAlignment="1">
      <alignment horizontal="right" vertical="center" wrapText="1" indent="1" readingOrder="2"/>
    </xf>
    <xf numFmtId="3" fontId="25" fillId="12" borderId="0" xfId="0" applyNumberFormat="1" applyFont="1" applyFill="1" applyBorder="1"/>
    <xf numFmtId="3" fontId="21" fillId="0" borderId="0" xfId="0" applyNumberFormat="1" applyFont="1"/>
    <xf numFmtId="3" fontId="21" fillId="0" borderId="2" xfId="0" applyNumberFormat="1" applyFont="1" applyBorder="1"/>
    <xf numFmtId="0" fontId="21" fillId="4" borderId="75" xfId="0" applyFont="1" applyFill="1" applyBorder="1" applyAlignment="1">
      <alignment horizontal="right" vertical="center" indent="1"/>
    </xf>
    <xf numFmtId="0" fontId="25" fillId="4" borderId="76" xfId="0" applyFont="1" applyFill="1" applyBorder="1" applyAlignment="1">
      <alignment horizontal="center" vertical="center"/>
    </xf>
    <xf numFmtId="0" fontId="94" fillId="4" borderId="74" xfId="0" applyFont="1" applyFill="1" applyBorder="1" applyAlignment="1">
      <alignment horizontal="center" vertical="center" readingOrder="2"/>
    </xf>
    <xf numFmtId="0" fontId="16" fillId="4" borderId="78" xfId="0" applyFont="1" applyFill="1" applyBorder="1" applyAlignment="1">
      <alignment horizontal="right" vertical="center" wrapText="1" indent="1"/>
    </xf>
    <xf numFmtId="0" fontId="16" fillId="10" borderId="78" xfId="0" applyFont="1" applyFill="1" applyBorder="1" applyAlignment="1">
      <alignment horizontal="right" vertical="center" wrapText="1" indent="1"/>
    </xf>
    <xf numFmtId="168" fontId="21" fillId="0" borderId="72" xfId="1" applyNumberFormat="1" applyFont="1" applyBorder="1" applyAlignment="1">
      <alignment horizontal="right" vertical="center" indent="1"/>
    </xf>
    <xf numFmtId="0" fontId="16" fillId="0" borderId="81" xfId="0" applyFont="1" applyFill="1" applyBorder="1" applyAlignment="1">
      <alignment horizontal="right" vertical="center" indent="1"/>
    </xf>
    <xf numFmtId="1" fontId="21" fillId="0" borderId="83" xfId="0" applyNumberFormat="1" applyFont="1" applyFill="1" applyBorder="1" applyAlignment="1">
      <alignment horizontal="left" vertical="center" wrapText="1" indent="1" readingOrder="1"/>
    </xf>
    <xf numFmtId="0" fontId="16" fillId="0" borderId="0" xfId="0" applyFont="1" applyFill="1" applyBorder="1" applyAlignment="1">
      <alignment horizontal="left" vertical="center" indent="1"/>
    </xf>
    <xf numFmtId="3" fontId="21" fillId="0" borderId="78" xfId="1" applyNumberFormat="1" applyFont="1" applyFill="1" applyBorder="1" applyAlignment="1">
      <alignment horizontal="right" vertical="center" indent="1" readingOrder="1"/>
    </xf>
    <xf numFmtId="1" fontId="26" fillId="0" borderId="75" xfId="0" applyNumberFormat="1" applyFont="1" applyFill="1" applyBorder="1" applyAlignment="1">
      <alignment horizontal="left" indent="1" readingOrder="1"/>
    </xf>
    <xf numFmtId="0" fontId="128" fillId="0" borderId="71" xfId="0" applyFont="1" applyBorder="1" applyAlignment="1">
      <alignment horizontal="right" vertical="center" indent="1"/>
    </xf>
    <xf numFmtId="0" fontId="128" fillId="4" borderId="74" xfId="0" applyFont="1" applyFill="1" applyBorder="1" applyAlignment="1">
      <alignment horizontal="right" vertical="center" indent="1"/>
    </xf>
    <xf numFmtId="0" fontId="128" fillId="0" borderId="74" xfId="0" applyFont="1" applyFill="1" applyBorder="1" applyAlignment="1">
      <alignment horizontal="right" vertical="center" indent="1"/>
    </xf>
    <xf numFmtId="0" fontId="130" fillId="4" borderId="82" xfId="0" applyFont="1" applyFill="1" applyBorder="1" applyAlignment="1">
      <alignment horizontal="right" vertical="center" indent="1"/>
    </xf>
    <xf numFmtId="167" fontId="21" fillId="0" borderId="110" xfId="0" applyNumberFormat="1" applyFont="1" applyFill="1" applyBorder="1" applyAlignment="1">
      <alignment horizontal="right" vertical="center" indent="1"/>
    </xf>
    <xf numFmtId="167" fontId="21" fillId="0" borderId="109" xfId="0" applyNumberFormat="1" applyFont="1" applyBorder="1" applyAlignment="1">
      <alignment horizontal="right" vertical="center" indent="1"/>
    </xf>
    <xf numFmtId="0" fontId="24" fillId="0" borderId="75" xfId="0" applyFont="1" applyBorder="1" applyAlignment="1">
      <alignment vertical="center" wrapText="1"/>
    </xf>
    <xf numFmtId="0" fontId="24" fillId="0" borderId="76" xfId="0" applyFont="1" applyBorder="1" applyAlignment="1">
      <alignment horizontal="center" vertical="center" readingOrder="1"/>
    </xf>
    <xf numFmtId="0" fontId="21" fillId="0" borderId="75" xfId="0" applyFont="1" applyBorder="1" applyAlignment="1">
      <alignment vertical="center" wrapText="1"/>
    </xf>
    <xf numFmtId="0" fontId="21" fillId="0" borderId="76" xfId="0" applyFont="1" applyBorder="1" applyAlignment="1">
      <alignment horizontal="center" vertical="center" readingOrder="1"/>
    </xf>
    <xf numFmtId="0" fontId="24" fillId="0" borderId="75" xfId="0" applyFont="1" applyFill="1" applyBorder="1" applyAlignment="1">
      <alignment vertical="center" wrapText="1"/>
    </xf>
    <xf numFmtId="0" fontId="24" fillId="0" borderId="76" xfId="0" applyFont="1" applyFill="1" applyBorder="1" applyAlignment="1">
      <alignment horizontal="center" vertical="center" readingOrder="1"/>
    </xf>
    <xf numFmtId="0" fontId="24" fillId="0" borderId="75" xfId="0" applyFont="1" applyFill="1" applyBorder="1" applyAlignment="1">
      <alignment horizontal="left" vertical="center" wrapText="1" readingOrder="1"/>
    </xf>
    <xf numFmtId="0" fontId="24" fillId="0" borderId="72" xfId="0" applyFont="1" applyBorder="1" applyAlignment="1">
      <alignment vertical="center" wrapText="1"/>
    </xf>
    <xf numFmtId="0" fontId="24" fillId="0" borderId="73" xfId="0" applyFont="1" applyBorder="1" applyAlignment="1">
      <alignment horizontal="center" vertical="center" readingOrder="1"/>
    </xf>
    <xf numFmtId="0" fontId="21" fillId="0" borderId="72" xfId="0" applyFont="1" applyBorder="1" applyAlignment="1">
      <alignment vertical="center" wrapText="1"/>
    </xf>
    <xf numFmtId="0" fontId="21" fillId="0" borderId="73" xfId="0" applyFont="1" applyBorder="1" applyAlignment="1">
      <alignment horizontal="center" vertical="center" readingOrder="1"/>
    </xf>
    <xf numFmtId="0" fontId="24" fillId="0" borderId="72" xfId="0" applyFont="1" applyFill="1" applyBorder="1" applyAlignment="1">
      <alignment vertical="center" wrapText="1"/>
    </xf>
    <xf numFmtId="0" fontId="24" fillId="0" borderId="73" xfId="0" applyFont="1" applyFill="1" applyBorder="1" applyAlignment="1">
      <alignment horizontal="center" vertical="center" readingOrder="1"/>
    </xf>
    <xf numFmtId="0" fontId="126" fillId="0" borderId="72" xfId="0" applyFont="1" applyBorder="1" applyAlignment="1">
      <alignment vertical="center" wrapText="1"/>
    </xf>
    <xf numFmtId="0" fontId="126" fillId="0" borderId="75" xfId="0" applyFont="1" applyBorder="1" applyAlignment="1">
      <alignment vertical="center"/>
    </xf>
    <xf numFmtId="0" fontId="126" fillId="0" borderId="72" xfId="0" applyFont="1" applyBorder="1" applyAlignment="1">
      <alignment vertical="center"/>
    </xf>
    <xf numFmtId="167" fontId="24" fillId="4" borderId="78" xfId="1" applyNumberFormat="1" applyFont="1" applyFill="1" applyBorder="1" applyAlignment="1">
      <alignment horizontal="right" vertical="center" indent="1" readingOrder="1"/>
    </xf>
    <xf numFmtId="167" fontId="16" fillId="4" borderId="78" xfId="0" applyNumberFormat="1" applyFont="1" applyFill="1" applyBorder="1" applyAlignment="1">
      <alignment horizontal="right" vertical="center" indent="1"/>
    </xf>
    <xf numFmtId="0" fontId="0" fillId="4" borderId="0" xfId="0" applyFill="1" applyAlignment="1">
      <alignment wrapText="1"/>
    </xf>
    <xf numFmtId="0" fontId="114" fillId="4" borderId="0" xfId="410" applyFont="1" applyFill="1" applyBorder="1" applyAlignment="1"/>
    <xf numFmtId="0" fontId="114" fillId="4" borderId="0" xfId="410" applyFont="1" applyFill="1"/>
    <xf numFmtId="167" fontId="25" fillId="0" borderId="72" xfId="0" applyNumberFormat="1" applyFont="1" applyBorder="1" applyAlignment="1">
      <alignment horizontal="right" vertical="center" indent="1"/>
    </xf>
    <xf numFmtId="167" fontId="25" fillId="0" borderId="82" xfId="0" applyNumberFormat="1" applyFont="1" applyBorder="1" applyAlignment="1">
      <alignment horizontal="right" vertical="center" indent="1"/>
    </xf>
    <xf numFmtId="174" fontId="21" fillId="0" borderId="72" xfId="1" applyNumberFormat="1" applyFont="1" applyBorder="1" applyAlignment="1">
      <alignment vertical="center"/>
    </xf>
    <xf numFmtId="174" fontId="21" fillId="0" borderId="75" xfId="1" applyNumberFormat="1" applyFont="1" applyBorder="1" applyAlignment="1">
      <alignment vertical="center"/>
    </xf>
    <xf numFmtId="9" fontId="25" fillId="10" borderId="0" xfId="746" applyFont="1" applyFill="1" applyBorder="1" applyAlignment="1">
      <alignment horizontal="right" vertical="center" indent="1"/>
    </xf>
    <xf numFmtId="171" fontId="0" fillId="0" borderId="0" xfId="746" applyNumberFormat="1" applyFont="1" applyBorder="1"/>
    <xf numFmtId="4" fontId="21" fillId="4" borderId="82" xfId="1" applyNumberFormat="1" applyFont="1" applyFill="1" applyBorder="1" applyAlignment="1">
      <alignment horizontal="right" vertical="center" indent="1" readingOrder="1"/>
    </xf>
    <xf numFmtId="9" fontId="21" fillId="0" borderId="0" xfId="0" applyNumberFormat="1" applyFont="1" applyBorder="1" applyAlignment="1">
      <alignment horizontal="right" vertical="center" indent="1"/>
    </xf>
    <xf numFmtId="9" fontId="21" fillId="0" borderId="82" xfId="0" applyNumberFormat="1" applyFont="1" applyBorder="1" applyAlignment="1">
      <alignment horizontal="right" vertical="center" indent="1"/>
    </xf>
    <xf numFmtId="9" fontId="21" fillId="10" borderId="0" xfId="0" applyNumberFormat="1" applyFont="1" applyFill="1" applyBorder="1" applyAlignment="1">
      <alignment horizontal="right" vertical="center" indent="1"/>
    </xf>
    <xf numFmtId="175" fontId="21" fillId="0" borderId="75" xfId="0" applyNumberFormat="1" applyFont="1" applyBorder="1" applyAlignment="1">
      <alignment horizontal="right" vertical="center" indent="1"/>
    </xf>
    <xf numFmtId="175" fontId="21" fillId="4" borderId="75" xfId="0" applyNumberFormat="1" applyFont="1" applyFill="1" applyBorder="1" applyAlignment="1">
      <alignment horizontal="right" vertical="center" indent="1"/>
    </xf>
    <xf numFmtId="175" fontId="0" fillId="0" borderId="0" xfId="0" applyNumberFormat="1" applyBorder="1"/>
    <xf numFmtId="9" fontId="21" fillId="0" borderId="75" xfId="746" applyFont="1" applyBorder="1" applyAlignment="1">
      <alignment horizontal="right" vertical="center" indent="1"/>
    </xf>
    <xf numFmtId="9" fontId="21" fillId="4" borderId="75" xfId="746" applyFont="1" applyFill="1" applyBorder="1" applyAlignment="1">
      <alignment horizontal="right" vertical="center" indent="1"/>
    </xf>
    <xf numFmtId="168" fontId="16" fillId="0" borderId="0" xfId="0" applyNumberFormat="1" applyFont="1"/>
    <xf numFmtId="49" fontId="47" fillId="4" borderId="0" xfId="2024" applyNumberFormat="1" applyFont="1" applyFill="1" applyAlignment="1">
      <alignment horizontal="right" wrapText="1" indent="1"/>
    </xf>
    <xf numFmtId="49" fontId="102" fillId="4" borderId="0" xfId="2024" applyNumberFormat="1" applyFont="1" applyFill="1"/>
    <xf numFmtId="49" fontId="22" fillId="4" borderId="0" xfId="2024" applyNumberFormat="1" applyFont="1" applyFill="1" applyAlignment="1">
      <alignment horizontal="left" vertical="center" wrapText="1" indent="1"/>
    </xf>
    <xf numFmtId="0" fontId="102" fillId="4" borderId="0" xfId="2024" applyFont="1" applyFill="1"/>
    <xf numFmtId="0" fontId="102" fillId="0" borderId="0" xfId="2024" applyFont="1"/>
    <xf numFmtId="49" fontId="95" fillId="4" borderId="0" xfId="2024" applyNumberFormat="1" applyFont="1" applyFill="1" applyAlignment="1">
      <alignment horizontal="right" vertical="top" wrapText="1" indent="1" readingOrder="2"/>
    </xf>
    <xf numFmtId="49" fontId="82" fillId="4" borderId="0" xfId="2024" applyNumberFormat="1" applyFont="1" applyFill="1" applyAlignment="1">
      <alignment horizontal="left" vertical="top" wrapText="1" indent="1" readingOrder="1"/>
    </xf>
    <xf numFmtId="49" fontId="49" fillId="4" borderId="0" xfId="2024" applyNumberFormat="1" applyFont="1" applyFill="1" applyAlignment="1">
      <alignment horizontal="right" vertical="top" wrapText="1" indent="1" readingOrder="2"/>
    </xf>
    <xf numFmtId="49" fontId="27" fillId="4" borderId="0" xfId="2024" applyNumberFormat="1" applyFont="1" applyFill="1" applyAlignment="1">
      <alignment horizontal="left" vertical="center" wrapText="1" indent="1" readingOrder="1"/>
    </xf>
    <xf numFmtId="49" fontId="82" fillId="4" borderId="0" xfId="2024" applyNumberFormat="1" applyFont="1" applyFill="1" applyAlignment="1">
      <alignment horizontal="left" vertical="center" wrapText="1" indent="1" readingOrder="1"/>
    </xf>
    <xf numFmtId="49" fontId="49" fillId="4" borderId="0" xfId="2024" applyNumberFormat="1" applyFont="1" applyFill="1" applyAlignment="1">
      <alignment horizontal="right" vertical="center" wrapText="1" indent="1" readingOrder="2"/>
    </xf>
    <xf numFmtId="49" fontId="32" fillId="4" borderId="0" xfId="2024" applyNumberFormat="1" applyFont="1" applyFill="1" applyAlignment="1">
      <alignment horizontal="left" vertical="center" wrapText="1" indent="1" readingOrder="1"/>
    </xf>
    <xf numFmtId="49" fontId="24" fillId="4" borderId="0" xfId="2024" applyNumberFormat="1" applyFont="1" applyFill="1" applyAlignment="1">
      <alignment horizontal="left" vertical="top" wrapText="1" indent="1" readingOrder="1"/>
    </xf>
    <xf numFmtId="49" fontId="24" fillId="4" borderId="0" xfId="2024" applyNumberFormat="1" applyFont="1" applyFill="1" applyAlignment="1">
      <alignment horizontal="left" vertical="center" wrapText="1" indent="1" readingOrder="1"/>
    </xf>
    <xf numFmtId="49" fontId="103" fillId="4" borderId="0" xfId="2024" applyNumberFormat="1" applyFont="1" applyFill="1"/>
    <xf numFmtId="49" fontId="102" fillId="0" borderId="0" xfId="2024" applyNumberFormat="1" applyFont="1"/>
    <xf numFmtId="49" fontId="47" fillId="0" borderId="0" xfId="2024" applyNumberFormat="1" applyFont="1" applyAlignment="1">
      <alignment horizontal="right" wrapText="1" indent="1"/>
    </xf>
    <xf numFmtId="49" fontId="22" fillId="0" borderId="0" xfId="2024" applyNumberFormat="1" applyFont="1" applyAlignment="1">
      <alignment horizontal="left" vertical="center" wrapText="1" indent="1"/>
    </xf>
    <xf numFmtId="167" fontId="21" fillId="0" borderId="83" xfId="1" applyNumberFormat="1" applyFont="1" applyFill="1" applyBorder="1" applyAlignment="1">
      <alignment horizontal="left" vertical="center" wrapText="1" indent="1" readingOrder="1"/>
    </xf>
    <xf numFmtId="0" fontId="94" fillId="4" borderId="77" xfId="0" applyFont="1" applyFill="1" applyBorder="1" applyAlignment="1">
      <alignment horizontal="center" vertical="center" readingOrder="2"/>
    </xf>
    <xf numFmtId="167" fontId="21" fillId="4" borderId="78" xfId="0" applyNumberFormat="1" applyFont="1" applyFill="1" applyBorder="1" applyAlignment="1">
      <alignment horizontal="right" vertical="center" indent="1"/>
    </xf>
    <xf numFmtId="0" fontId="21" fillId="4" borderId="78" xfId="0" applyFont="1" applyFill="1" applyBorder="1" applyAlignment="1">
      <alignment horizontal="right" vertical="center" indent="1"/>
    </xf>
    <xf numFmtId="0" fontId="25" fillId="4" borderId="79" xfId="0" applyFont="1" applyFill="1" applyBorder="1" applyAlignment="1">
      <alignment horizontal="center" vertical="center"/>
    </xf>
    <xf numFmtId="0" fontId="126" fillId="0" borderId="75" xfId="0" applyFont="1" applyFill="1" applyBorder="1" applyAlignment="1">
      <alignment vertical="center"/>
    </xf>
    <xf numFmtId="174" fontId="21" fillId="0" borderId="75" xfId="1" applyNumberFormat="1" applyFont="1" applyFill="1" applyBorder="1" applyAlignment="1">
      <alignment vertical="center"/>
    </xf>
    <xf numFmtId="0" fontId="21" fillId="0" borderId="75" xfId="0" applyFont="1" applyFill="1" applyBorder="1" applyAlignment="1">
      <alignment vertical="center" wrapText="1"/>
    </xf>
    <xf numFmtId="0" fontId="21" fillId="0" borderId="76" xfId="0" applyFont="1" applyFill="1" applyBorder="1" applyAlignment="1">
      <alignment horizontal="center" vertical="center" readingOrder="1"/>
    </xf>
    <xf numFmtId="0" fontId="126" fillId="0" borderId="78" xfId="0" applyFont="1" applyFill="1" applyBorder="1" applyAlignment="1">
      <alignment vertical="center"/>
    </xf>
    <xf numFmtId="174" fontId="21" fillId="0" borderId="78" xfId="1" applyNumberFormat="1" applyFont="1" applyFill="1" applyBorder="1" applyAlignment="1">
      <alignment vertical="center"/>
    </xf>
    <xf numFmtId="0" fontId="21" fillId="0" borderId="78" xfId="0" applyFont="1" applyFill="1" applyBorder="1" applyAlignment="1">
      <alignment vertical="center" wrapText="1"/>
    </xf>
    <xf numFmtId="0" fontId="21" fillId="0" borderId="79" xfId="0" applyFont="1" applyFill="1" applyBorder="1" applyAlignment="1">
      <alignment horizontal="center" vertical="center" readingOrder="1"/>
    </xf>
    <xf numFmtId="0" fontId="27" fillId="4" borderId="0" xfId="0" applyFont="1" applyFill="1" applyAlignment="1">
      <alignment horizontal="center" vertical="top" wrapText="1"/>
    </xf>
    <xf numFmtId="0" fontId="16" fillId="0" borderId="77" xfId="0" applyFont="1" applyBorder="1" applyAlignment="1">
      <alignment horizontal="right" vertical="center" indent="1"/>
    </xf>
    <xf numFmtId="1" fontId="24" fillId="0" borderId="79" xfId="0" applyNumberFormat="1" applyFont="1" applyBorder="1" applyAlignment="1">
      <alignment horizontal="left" vertical="center" wrapText="1" indent="1" readingOrder="1"/>
    </xf>
    <xf numFmtId="9" fontId="21" fillId="0" borderId="72" xfId="746" applyFont="1" applyBorder="1" applyAlignment="1">
      <alignment horizontal="right" vertical="center" indent="1"/>
    </xf>
    <xf numFmtId="175" fontId="21" fillId="0" borderId="72" xfId="0" applyNumberFormat="1" applyFont="1" applyBorder="1" applyAlignment="1">
      <alignment horizontal="right" vertical="center" indent="1"/>
    </xf>
    <xf numFmtId="167" fontId="21" fillId="0" borderId="82" xfId="0" applyNumberFormat="1" applyFont="1" applyFill="1" applyBorder="1" applyAlignment="1">
      <alignment horizontal="right" vertical="center" indent="1"/>
    </xf>
    <xf numFmtId="9" fontId="21" fillId="0" borderId="82" xfId="746" applyFont="1" applyFill="1" applyBorder="1" applyAlignment="1">
      <alignment horizontal="right" vertical="center" indent="1"/>
    </xf>
    <xf numFmtId="175" fontId="21" fillId="0" borderId="82" xfId="0" applyNumberFormat="1" applyFont="1" applyFill="1" applyBorder="1" applyAlignment="1">
      <alignment horizontal="right" vertical="center" indent="1"/>
    </xf>
    <xf numFmtId="3" fontId="24" fillId="0" borderId="72" xfId="1" applyNumberFormat="1" applyFont="1" applyFill="1" applyBorder="1" applyAlignment="1">
      <alignment horizontal="right" vertical="center" indent="1" readingOrder="1"/>
    </xf>
    <xf numFmtId="0" fontId="130" fillId="0" borderId="75" xfId="0" applyFont="1" applyFill="1" applyBorder="1" applyAlignment="1">
      <alignment horizontal="right" vertical="center" indent="1"/>
    </xf>
    <xf numFmtId="3" fontId="21" fillId="0" borderId="75" xfId="1" applyNumberFormat="1" applyFont="1" applyFill="1" applyBorder="1" applyAlignment="1">
      <alignment horizontal="right" vertical="center" indent="1" readingOrder="1"/>
    </xf>
    <xf numFmtId="3" fontId="24" fillId="0" borderId="72" xfId="1" applyNumberFormat="1" applyFont="1" applyBorder="1" applyAlignment="1">
      <alignment horizontal="right" vertical="center" indent="1" readingOrder="1"/>
    </xf>
    <xf numFmtId="0" fontId="130" fillId="0" borderId="74" xfId="0" applyFont="1" applyBorder="1" applyAlignment="1">
      <alignment horizontal="right" vertical="center" indent="1"/>
    </xf>
    <xf numFmtId="0" fontId="130" fillId="4" borderId="77" xfId="0" applyFont="1" applyFill="1" applyBorder="1" applyAlignment="1">
      <alignment horizontal="right" vertical="center" indent="1"/>
    </xf>
    <xf numFmtId="0" fontId="130" fillId="0" borderId="82" xfId="0" applyFont="1" applyBorder="1" applyAlignment="1">
      <alignment horizontal="right" vertical="center" indent="1"/>
    </xf>
    <xf numFmtId="3" fontId="24" fillId="0" borderId="82" xfId="1" applyNumberFormat="1" applyFont="1" applyBorder="1" applyAlignment="1">
      <alignment horizontal="right" vertical="center" indent="1" readingOrder="1"/>
    </xf>
    <xf numFmtId="0" fontId="26" fillId="0" borderId="71" xfId="0" applyFont="1" applyBorder="1" applyAlignment="1">
      <alignment horizontal="center" vertical="center"/>
    </xf>
    <xf numFmtId="0" fontId="26" fillId="0" borderId="74" xfId="0" applyFont="1" applyBorder="1" applyAlignment="1">
      <alignment horizontal="center" vertical="center"/>
    </xf>
    <xf numFmtId="0" fontId="26" fillId="0" borderId="74" xfId="0" applyFont="1" applyFill="1" applyBorder="1" applyAlignment="1">
      <alignment horizontal="center" vertical="center"/>
    </xf>
    <xf numFmtId="0" fontId="26" fillId="0" borderId="77" xfId="0" applyFont="1" applyFill="1" applyBorder="1" applyAlignment="1">
      <alignment horizontal="center" vertical="center"/>
    </xf>
    <xf numFmtId="0" fontId="21" fillId="0" borderId="0" xfId="0" applyFont="1" applyBorder="1" applyAlignment="1">
      <alignment readingOrder="2"/>
    </xf>
    <xf numFmtId="0" fontId="77" fillId="0" borderId="0" xfId="0" applyFont="1" applyBorder="1"/>
    <xf numFmtId="0" fontId="127" fillId="0" borderId="0" xfId="0" applyFont="1" applyBorder="1"/>
    <xf numFmtId="0" fontId="48" fillId="0" borderId="119" xfId="0" applyFont="1" applyFill="1" applyBorder="1" applyAlignment="1">
      <alignment horizontal="left" vertical="center" readingOrder="1"/>
    </xf>
    <xf numFmtId="0" fontId="125" fillId="0" borderId="119" xfId="0" applyFont="1" applyBorder="1" applyAlignment="1">
      <alignment horizontal="left" vertical="center" readingOrder="1"/>
    </xf>
    <xf numFmtId="0" fontId="21" fillId="0" borderId="0" xfId="0" applyFont="1" applyBorder="1" applyAlignment="1">
      <alignment horizontal="center" vertical="center" wrapText="1" readingOrder="1"/>
    </xf>
    <xf numFmtId="0" fontId="95" fillId="0" borderId="119" xfId="0" applyFont="1" applyFill="1" applyBorder="1" applyAlignment="1">
      <alignment horizontal="right" vertical="center" wrapText="1" readingOrder="2"/>
    </xf>
    <xf numFmtId="0" fontId="124" fillId="0" borderId="119" xfId="0" applyFont="1" applyBorder="1" applyAlignment="1">
      <alignment horizontal="right" vertical="center" wrapText="1" readingOrder="2"/>
    </xf>
    <xf numFmtId="0" fontId="136" fillId="4" borderId="0" xfId="0" applyFont="1" applyFill="1" applyBorder="1" applyAlignment="1"/>
    <xf numFmtId="0" fontId="137" fillId="4" borderId="0" xfId="0" applyFont="1" applyFill="1"/>
    <xf numFmtId="0" fontId="137" fillId="4" borderId="0" xfId="0" applyFont="1" applyFill="1" applyBorder="1" applyAlignment="1"/>
    <xf numFmtId="0" fontId="138" fillId="4" borderId="0" xfId="0" applyFont="1" applyFill="1" applyBorder="1" applyAlignment="1">
      <alignment horizontal="left"/>
    </xf>
    <xf numFmtId="0" fontId="16" fillId="0" borderId="120" xfId="0" applyFont="1" applyBorder="1" applyAlignment="1">
      <alignment horizontal="right" vertical="center" indent="1"/>
    </xf>
    <xf numFmtId="3" fontId="24" fillId="0" borderId="120" xfId="1" applyNumberFormat="1" applyFont="1" applyBorder="1" applyAlignment="1">
      <alignment horizontal="right" vertical="center" indent="1" readingOrder="1"/>
    </xf>
    <xf numFmtId="1" fontId="82" fillId="0" borderId="120" xfId="0" applyNumberFormat="1" applyFont="1" applyBorder="1" applyAlignment="1">
      <alignment horizontal="left" vertical="center"/>
    </xf>
    <xf numFmtId="0" fontId="16" fillId="4" borderId="120" xfId="0" applyFont="1" applyFill="1" applyBorder="1" applyAlignment="1">
      <alignment horizontal="right" vertical="center" indent="1"/>
    </xf>
    <xf numFmtId="3" fontId="21" fillId="4" borderId="120" xfId="1" applyNumberFormat="1" applyFont="1" applyFill="1" applyBorder="1" applyAlignment="1">
      <alignment horizontal="right" vertical="center" indent="1" readingOrder="1"/>
    </xf>
    <xf numFmtId="1" fontId="26" fillId="4" borderId="120" xfId="0" applyNumberFormat="1" applyFont="1" applyFill="1" applyBorder="1" applyAlignment="1">
      <alignment horizontal="left" vertical="center"/>
    </xf>
    <xf numFmtId="0" fontId="13" fillId="0" borderId="120" xfId="0" applyFont="1" applyFill="1" applyBorder="1" applyAlignment="1">
      <alignment horizontal="right" indent="1"/>
    </xf>
    <xf numFmtId="3" fontId="25" fillId="0" borderId="120" xfId="0" applyNumberFormat="1" applyFont="1" applyFill="1" applyBorder="1" applyAlignment="1">
      <alignment horizontal="right" vertical="center" indent="1"/>
    </xf>
    <xf numFmtId="0" fontId="81" fillId="0" borderId="120" xfId="0" applyFont="1" applyFill="1" applyBorder="1" applyAlignment="1">
      <alignment horizontal="left" vertical="center"/>
    </xf>
    <xf numFmtId="0" fontId="16" fillId="0" borderId="120" xfId="0" applyFont="1" applyFill="1" applyBorder="1" applyAlignment="1">
      <alignment horizontal="right" vertical="center" indent="1"/>
    </xf>
    <xf numFmtId="3" fontId="21" fillId="0" borderId="120" xfId="1" applyNumberFormat="1" applyFont="1" applyFill="1" applyBorder="1" applyAlignment="1">
      <alignment horizontal="right" vertical="center" indent="1" readingOrder="1"/>
    </xf>
    <xf numFmtId="3" fontId="21" fillId="0" borderId="120" xfId="0" applyNumberFormat="1" applyFont="1" applyFill="1" applyBorder="1" applyAlignment="1">
      <alignment horizontal="right" vertical="center" indent="1"/>
    </xf>
    <xf numFmtId="3" fontId="21" fillId="0" borderId="120" xfId="1" applyNumberFormat="1" applyFont="1" applyFill="1" applyBorder="1" applyAlignment="1">
      <alignment horizontal="left" vertical="center"/>
    </xf>
    <xf numFmtId="1" fontId="26" fillId="0" borderId="120" xfId="0" applyNumberFormat="1" applyFont="1" applyFill="1" applyBorder="1" applyAlignment="1">
      <alignment horizontal="left" vertical="center"/>
    </xf>
    <xf numFmtId="167" fontId="21" fillId="17" borderId="75" xfId="0" applyNumberFormat="1" applyFont="1" applyFill="1" applyBorder="1" applyAlignment="1">
      <alignment horizontal="right" vertical="center" indent="1"/>
    </xf>
    <xf numFmtId="167" fontId="16" fillId="0" borderId="71" xfId="0" applyNumberFormat="1" applyFont="1" applyFill="1" applyBorder="1" applyAlignment="1">
      <alignment horizontal="right" vertical="center" indent="1"/>
    </xf>
    <xf numFmtId="167" fontId="21" fillId="0" borderId="72" xfId="0" applyNumberFormat="1" applyFont="1" applyFill="1" applyBorder="1" applyAlignment="1">
      <alignment horizontal="right" vertical="center" indent="1"/>
    </xf>
    <xf numFmtId="167" fontId="21" fillId="0" borderId="73" xfId="0" applyNumberFormat="1" applyFont="1" applyFill="1" applyBorder="1" applyAlignment="1">
      <alignment horizontal="left" vertical="center" indent="1"/>
    </xf>
    <xf numFmtId="167" fontId="16" fillId="0" borderId="74" xfId="1" applyNumberFormat="1" applyFont="1" applyFill="1" applyBorder="1" applyAlignment="1">
      <alignment horizontal="right" vertical="center" indent="1" readingOrder="1"/>
    </xf>
    <xf numFmtId="167" fontId="21" fillId="0" borderId="75" xfId="1" applyNumberFormat="1" applyFont="1" applyFill="1" applyBorder="1" applyAlignment="1">
      <alignment horizontal="right" vertical="center" indent="1" readingOrder="1"/>
    </xf>
    <xf numFmtId="167" fontId="16" fillId="0" borderId="77" xfId="1" applyNumberFormat="1" applyFont="1" applyFill="1" applyBorder="1" applyAlignment="1">
      <alignment horizontal="right" vertical="center" indent="1" readingOrder="1"/>
    </xf>
    <xf numFmtId="167" fontId="21" fillId="0" borderId="78" xfId="1" applyNumberFormat="1" applyFont="1" applyFill="1" applyBorder="1" applyAlignment="1">
      <alignment horizontal="right" vertical="center" indent="1" readingOrder="1"/>
    </xf>
    <xf numFmtId="1" fontId="26" fillId="4" borderId="83" xfId="0" applyNumberFormat="1" applyFont="1" applyFill="1" applyBorder="1" applyAlignment="1">
      <alignment horizontal="left" vertical="center" indent="1" readingOrder="1"/>
    </xf>
    <xf numFmtId="9" fontId="21" fillId="0" borderId="82" xfId="1" applyNumberFormat="1" applyFont="1" applyFill="1" applyBorder="1" applyAlignment="1">
      <alignment horizontal="right" vertical="center" indent="1" readingOrder="1"/>
    </xf>
    <xf numFmtId="3" fontId="21" fillId="0" borderId="82" xfId="1" applyNumberFormat="1" applyFont="1" applyFill="1" applyBorder="1" applyAlignment="1">
      <alignment horizontal="right" vertical="center" indent="1" readingOrder="1"/>
    </xf>
    <xf numFmtId="3" fontId="24" fillId="0" borderId="75" xfId="1" applyNumberFormat="1" applyFont="1" applyFill="1" applyBorder="1" applyAlignment="1">
      <alignment horizontal="right" vertical="center" indent="1" readingOrder="1"/>
    </xf>
    <xf numFmtId="3" fontId="25" fillId="0" borderId="75" xfId="1" applyNumberFormat="1" applyFont="1" applyFill="1" applyBorder="1" applyAlignment="1">
      <alignment horizontal="right" vertical="center" indent="1" readingOrder="1"/>
    </xf>
    <xf numFmtId="0" fontId="136" fillId="4" borderId="0" xfId="0" applyFont="1" applyFill="1" applyBorder="1" applyAlignment="1">
      <alignment horizontal="right"/>
    </xf>
    <xf numFmtId="0" fontId="137" fillId="0" borderId="0" xfId="0" applyFont="1"/>
    <xf numFmtId="0" fontId="138" fillId="4" borderId="0" xfId="0" applyFont="1" applyFill="1" applyBorder="1" applyAlignment="1"/>
    <xf numFmtId="167" fontId="25" fillId="17" borderId="107" xfId="1" applyNumberFormat="1" applyFont="1" applyFill="1" applyBorder="1" applyAlignment="1">
      <alignment horizontal="right" vertical="center" indent="1"/>
    </xf>
    <xf numFmtId="167" fontId="21" fillId="17" borderId="78" xfId="0" applyNumberFormat="1" applyFont="1" applyFill="1" applyBorder="1" applyAlignment="1">
      <alignment horizontal="right" vertical="center" indent="1"/>
    </xf>
    <xf numFmtId="0" fontId="135" fillId="4" borderId="0" xfId="0" applyFont="1" applyFill="1" applyBorder="1" applyAlignment="1">
      <alignment horizontal="center" vertical="center" wrapText="1"/>
    </xf>
    <xf numFmtId="167" fontId="21" fillId="17" borderId="82" xfId="0" applyNumberFormat="1" applyFont="1" applyFill="1" applyBorder="1" applyAlignment="1">
      <alignment horizontal="right" vertical="center" indent="1"/>
    </xf>
    <xf numFmtId="0" fontId="24" fillId="17" borderId="0" xfId="16" applyFill="1"/>
    <xf numFmtId="0" fontId="116" fillId="17" borderId="0" xfId="16" applyFont="1" applyFill="1"/>
    <xf numFmtId="0" fontId="121" fillId="17" borderId="0" xfId="16" applyFont="1" applyFill="1" applyAlignment="1"/>
    <xf numFmtId="0" fontId="21" fillId="17" borderId="0" xfId="16" applyFont="1" applyFill="1"/>
    <xf numFmtId="0" fontId="122" fillId="17" borderId="0" xfId="16" applyFont="1" applyFill="1"/>
    <xf numFmtId="0" fontId="131" fillId="17" borderId="0" xfId="16" applyFont="1" applyFill="1"/>
    <xf numFmtId="0" fontId="117" fillId="17" borderId="0" xfId="16" applyFont="1" applyFill="1"/>
    <xf numFmtId="0" fontId="118" fillId="17" borderId="0" xfId="16" applyFont="1" applyFill="1" applyAlignment="1"/>
    <xf numFmtId="0" fontId="58" fillId="17" borderId="0" xfId="16" applyFont="1" applyFill="1"/>
    <xf numFmtId="0" fontId="109" fillId="17" borderId="0" xfId="16" applyFont="1" applyFill="1" applyAlignment="1">
      <alignment horizontal="left"/>
    </xf>
    <xf numFmtId="0" fontId="98" fillId="17" borderId="0" xfId="16" applyFont="1" applyFill="1" applyAlignment="1">
      <alignment horizontal="center"/>
    </xf>
    <xf numFmtId="0" fontId="92" fillId="17" borderId="0" xfId="16" applyFont="1" applyFill="1" applyAlignment="1">
      <alignment vertical="top"/>
    </xf>
    <xf numFmtId="0" fontId="119" fillId="17" borderId="0" xfId="16" applyFont="1" applyFill="1" applyAlignment="1"/>
    <xf numFmtId="0" fontId="120" fillId="17" borderId="0" xfId="16" applyFont="1" applyFill="1" applyAlignment="1"/>
    <xf numFmtId="0" fontId="99" fillId="17" borderId="0" xfId="16" applyFont="1" applyFill="1" applyAlignment="1"/>
    <xf numFmtId="0" fontId="100" fillId="17" borderId="0" xfId="16" applyFont="1" applyFill="1" applyAlignment="1">
      <alignment vertical="top"/>
    </xf>
    <xf numFmtId="0" fontId="139" fillId="17" borderId="0" xfId="16" applyFont="1" applyFill="1"/>
    <xf numFmtId="0" fontId="144" fillId="17" borderId="0" xfId="16" applyFont="1" applyFill="1" applyAlignment="1"/>
    <xf numFmtId="49" fontId="14" fillId="16" borderId="0" xfId="427" applyNumberFormat="1" applyFont="1" applyFill="1" applyAlignment="1">
      <alignment horizontal="center" vertical="center" wrapText="1"/>
    </xf>
    <xf numFmtId="49" fontId="13" fillId="17" borderId="0" xfId="427" applyNumberFormat="1" applyFont="1" applyFill="1" applyAlignment="1">
      <alignment horizontal="left" vertical="center" wrapText="1" indent="1" readingOrder="1"/>
    </xf>
    <xf numFmtId="0" fontId="146" fillId="16" borderId="0" xfId="16" applyFont="1" applyFill="1"/>
    <xf numFmtId="0" fontId="123" fillId="16" borderId="0" xfId="16" applyFont="1" applyFill="1" applyAlignment="1">
      <alignment horizontal="center" vertical="center"/>
    </xf>
    <xf numFmtId="0" fontId="49" fillId="16" borderId="82" xfId="396" applyFont="1" applyFill="1" applyBorder="1" applyAlignment="1">
      <alignment horizontal="center" readingOrder="1"/>
    </xf>
    <xf numFmtId="0" fontId="27" fillId="16" borderId="88" xfId="396" applyFont="1" applyFill="1" applyBorder="1" applyAlignment="1">
      <alignment horizontal="center" vertical="top" readingOrder="1"/>
    </xf>
    <xf numFmtId="0" fontId="26" fillId="17" borderId="77" xfId="0" applyFont="1" applyFill="1" applyBorder="1" applyAlignment="1">
      <alignment horizontal="center" vertical="center"/>
    </xf>
    <xf numFmtId="0" fontId="126" fillId="17" borderId="78" xfId="0" applyFont="1" applyFill="1" applyBorder="1" applyAlignment="1">
      <alignment vertical="center"/>
    </xf>
    <xf numFmtId="174" fontId="21" fillId="17" borderId="78" xfId="1" applyNumberFormat="1" applyFont="1" applyFill="1" applyBorder="1" applyAlignment="1">
      <alignment vertical="center"/>
    </xf>
    <xf numFmtId="0" fontId="21" fillId="17" borderId="78" xfId="0" applyFont="1" applyFill="1" applyBorder="1" applyAlignment="1">
      <alignment vertical="center" wrapText="1"/>
    </xf>
    <xf numFmtId="2" fontId="21" fillId="17" borderId="79" xfId="0" applyNumberFormat="1" applyFont="1" applyFill="1" applyBorder="1" applyAlignment="1">
      <alignment horizontal="center" vertical="center" readingOrder="1"/>
    </xf>
    <xf numFmtId="0" fontId="135" fillId="4" borderId="0" xfId="0" applyFont="1" applyFill="1" applyBorder="1" applyAlignment="1">
      <alignment horizontal="center" vertical="center" wrapText="1"/>
    </xf>
    <xf numFmtId="0" fontId="28" fillId="4" borderId="120" xfId="2" applyFont="1" applyFill="1" applyBorder="1" applyAlignment="1">
      <alignment horizontal="right" vertical="center" wrapText="1" indent="1"/>
    </xf>
    <xf numFmtId="168" fontId="24" fillId="4" borderId="120" xfId="1" applyNumberFormat="1" applyFont="1" applyFill="1" applyBorder="1" applyAlignment="1">
      <alignment horizontal="right" vertical="center" indent="1" readingOrder="1"/>
    </xf>
    <xf numFmtId="168" fontId="27" fillId="4" borderId="120" xfId="1" applyNumberFormat="1" applyFont="1" applyFill="1" applyBorder="1" applyAlignment="1">
      <alignment horizontal="right" vertical="center" indent="1" readingOrder="1"/>
    </xf>
    <xf numFmtId="0" fontId="80" fillId="4" borderId="120" xfId="0" applyFont="1" applyFill="1" applyBorder="1" applyAlignment="1">
      <alignment horizontal="left" vertical="center" wrapText="1" indent="1" readingOrder="1"/>
    </xf>
    <xf numFmtId="0" fontId="78" fillId="4" borderId="120" xfId="0" applyFont="1" applyFill="1" applyBorder="1" applyAlignment="1">
      <alignment horizontal="left" vertical="center" wrapText="1" indent="1" readingOrder="1"/>
    </xf>
    <xf numFmtId="168" fontId="24" fillId="4" borderId="121" xfId="1" applyNumberFormat="1" applyFont="1" applyFill="1" applyBorder="1" applyAlignment="1">
      <alignment horizontal="right" vertical="center" indent="1" readingOrder="1"/>
    </xf>
    <xf numFmtId="168" fontId="27" fillId="4" borderId="121" xfId="1" applyNumberFormat="1" applyFont="1" applyFill="1" applyBorder="1" applyAlignment="1">
      <alignment horizontal="right" vertical="center" indent="1" readingOrder="1"/>
    </xf>
    <xf numFmtId="0" fontId="28" fillId="4" borderId="121" xfId="2" applyFont="1" applyFill="1" applyBorder="1" applyAlignment="1">
      <alignment horizontal="right" vertical="center" wrapText="1" indent="1"/>
    </xf>
    <xf numFmtId="0" fontId="80" fillId="4" borderId="121" xfId="0" applyFont="1" applyFill="1" applyBorder="1" applyAlignment="1">
      <alignment horizontal="left" vertical="center" wrapText="1" indent="1" readingOrder="1"/>
    </xf>
    <xf numFmtId="0" fontId="124" fillId="0" borderId="140" xfId="0" applyFont="1" applyBorder="1" applyAlignment="1">
      <alignment horizontal="right" vertical="center" wrapText="1" readingOrder="2"/>
    </xf>
    <xf numFmtId="0" fontId="125" fillId="0" borderId="140" xfId="0" applyFont="1" applyBorder="1" applyAlignment="1">
      <alignment horizontal="left" vertical="center" readingOrder="1"/>
    </xf>
    <xf numFmtId="0" fontId="105" fillId="0" borderId="121" xfId="0" applyFont="1" applyBorder="1" applyAlignment="1">
      <alignment horizontal="right" vertical="center" readingOrder="2"/>
    </xf>
    <xf numFmtId="0" fontId="125" fillId="0" borderId="121" xfId="0" applyFont="1" applyBorder="1" applyAlignment="1">
      <alignment horizontal="left" vertical="center" readingOrder="1"/>
    </xf>
    <xf numFmtId="0" fontId="19" fillId="0" borderId="121" xfId="0" applyFont="1" applyBorder="1" applyAlignment="1">
      <alignment horizontal="left" vertical="center" readingOrder="1"/>
    </xf>
    <xf numFmtId="0" fontId="124" fillId="0" borderId="141" xfId="0" applyFont="1" applyBorder="1" applyAlignment="1">
      <alignment horizontal="right" vertical="center" wrapText="1" readingOrder="2"/>
    </xf>
    <xf numFmtId="0" fontId="125" fillId="0" borderId="141" xfId="0" applyFont="1" applyBorder="1" applyAlignment="1">
      <alignment horizontal="left" vertical="center" readingOrder="1"/>
    </xf>
    <xf numFmtId="49" fontId="32" fillId="16" borderId="70" xfId="396" applyNumberFormat="1" applyFont="1" applyFill="1" applyBorder="1" applyAlignment="1">
      <alignment horizontal="center" vertical="center" wrapText="1" readingOrder="1"/>
    </xf>
    <xf numFmtId="0" fontId="47" fillId="16" borderId="70" xfId="396" applyFont="1" applyFill="1" applyBorder="1" applyAlignment="1">
      <alignment vertical="center" wrapText="1" readingOrder="2"/>
    </xf>
    <xf numFmtId="0" fontId="27" fillId="16" borderId="70" xfId="421" applyFont="1" applyFill="1" applyBorder="1" applyAlignment="1">
      <alignment vertical="center" wrapText="1" readingOrder="1"/>
    </xf>
    <xf numFmtId="49" fontId="49" fillId="16" borderId="82" xfId="396" applyNumberFormat="1" applyFont="1" applyFill="1" applyBorder="1" applyAlignment="1">
      <alignment horizontal="center" readingOrder="1"/>
    </xf>
    <xf numFmtId="49" fontId="32" fillId="16" borderId="88" xfId="396" applyNumberFormat="1" applyFont="1" applyFill="1" applyBorder="1" applyAlignment="1">
      <alignment horizontal="center" vertical="top" readingOrder="1"/>
    </xf>
    <xf numFmtId="0" fontId="32" fillId="16" borderId="88" xfId="396" applyFont="1" applyFill="1" applyBorder="1" applyAlignment="1">
      <alignment horizontal="center" vertical="top" readingOrder="1"/>
    </xf>
    <xf numFmtId="0" fontId="128" fillId="17" borderId="74" xfId="0" applyFont="1" applyFill="1" applyBorder="1" applyAlignment="1">
      <alignment horizontal="right" vertical="center" indent="1"/>
    </xf>
    <xf numFmtId="167" fontId="21" fillId="17" borderId="75" xfId="0" applyNumberFormat="1" applyFont="1" applyFill="1" applyBorder="1" applyAlignment="1">
      <alignment horizontal="right" vertical="center" indent="1" readingOrder="1"/>
    </xf>
    <xf numFmtId="0" fontId="128" fillId="0" borderId="77" xfId="0" applyFont="1" applyFill="1" applyBorder="1" applyAlignment="1">
      <alignment horizontal="right" vertical="center" indent="1"/>
    </xf>
    <xf numFmtId="167" fontId="21" fillId="0" borderId="78" xfId="0" applyNumberFormat="1" applyFont="1" applyFill="1" applyBorder="1" applyAlignment="1">
      <alignment horizontal="right" vertical="center" indent="1" readingOrder="1"/>
    </xf>
    <xf numFmtId="167" fontId="21" fillId="0" borderId="78" xfId="0" applyNumberFormat="1" applyFont="1" applyFill="1" applyBorder="1" applyAlignment="1">
      <alignment horizontal="right" vertical="center" indent="1"/>
    </xf>
    <xf numFmtId="1" fontId="21" fillId="0" borderId="79" xfId="0" applyNumberFormat="1" applyFont="1" applyFill="1" applyBorder="1" applyAlignment="1">
      <alignment horizontal="left" vertical="center" wrapText="1" indent="1" readingOrder="1"/>
    </xf>
    <xf numFmtId="0" fontId="94" fillId="17" borderId="123" xfId="0" applyFont="1" applyFill="1" applyBorder="1" applyAlignment="1">
      <alignment horizontal="right" vertical="center" indent="1"/>
    </xf>
    <xf numFmtId="167" fontId="25" fillId="17" borderId="142" xfId="0" applyNumberFormat="1" applyFont="1" applyFill="1" applyBorder="1" applyAlignment="1">
      <alignment horizontal="right" vertical="center" indent="1" readingOrder="1"/>
    </xf>
    <xf numFmtId="3" fontId="21" fillId="17" borderId="75" xfId="0" applyNumberFormat="1" applyFont="1" applyFill="1" applyBorder="1" applyAlignment="1">
      <alignment horizontal="right" vertical="center" indent="1"/>
    </xf>
    <xf numFmtId="167" fontId="25" fillId="17" borderId="113" xfId="1" applyNumberFormat="1" applyFont="1" applyFill="1" applyBorder="1" applyAlignment="1">
      <alignment horizontal="right" vertical="center" indent="1"/>
    </xf>
    <xf numFmtId="167" fontId="25" fillId="17" borderId="142" xfId="1" applyNumberFormat="1" applyFont="1" applyFill="1" applyBorder="1" applyAlignment="1">
      <alignment horizontal="right" vertical="center" indent="1"/>
    </xf>
    <xf numFmtId="175" fontId="21" fillId="17" borderId="75" xfId="0" applyNumberFormat="1" applyFont="1" applyFill="1" applyBorder="1" applyAlignment="1">
      <alignment horizontal="right" vertical="center" indent="1"/>
    </xf>
    <xf numFmtId="175" fontId="21" fillId="17" borderId="78" xfId="0" applyNumberFormat="1" applyFont="1" applyFill="1" applyBorder="1" applyAlignment="1">
      <alignment horizontal="right" vertical="center" indent="1"/>
    </xf>
    <xf numFmtId="3" fontId="24" fillId="0" borderId="144" xfId="1" applyNumberFormat="1" applyFont="1" applyBorder="1" applyAlignment="1">
      <alignment horizontal="right" vertical="center" indent="1" readingOrder="1"/>
    </xf>
    <xf numFmtId="1" fontId="82" fillId="0" borderId="144" xfId="0" applyNumberFormat="1" applyFont="1" applyBorder="1" applyAlignment="1">
      <alignment horizontal="left" indent="1" readingOrder="1"/>
    </xf>
    <xf numFmtId="3" fontId="27" fillId="0" borderId="78" xfId="1" applyNumberFormat="1" applyFont="1" applyBorder="1" applyAlignment="1">
      <alignment horizontal="right" vertical="center" indent="1" readingOrder="1"/>
    </xf>
    <xf numFmtId="3" fontId="27" fillId="0" borderId="82" xfId="1" applyNumberFormat="1" applyFont="1" applyBorder="1" applyAlignment="1">
      <alignment horizontal="right" vertical="center" indent="1" readingOrder="1"/>
    </xf>
    <xf numFmtId="0" fontId="130" fillId="0" borderId="123" xfId="0" applyFont="1" applyFill="1" applyBorder="1" applyAlignment="1">
      <alignment horizontal="right" indent="1"/>
    </xf>
    <xf numFmtId="3" fontId="25" fillId="0" borderId="142" xfId="0" applyNumberFormat="1" applyFont="1" applyFill="1" applyBorder="1" applyAlignment="1">
      <alignment horizontal="right" vertical="center" indent="1"/>
    </xf>
    <xf numFmtId="0" fontId="81" fillId="0" borderId="126" xfId="0" applyFont="1" applyFill="1" applyBorder="1" applyAlignment="1">
      <alignment horizontal="left" indent="1"/>
    </xf>
    <xf numFmtId="1" fontId="26" fillId="0" borderId="76" xfId="0" applyNumberFormat="1" applyFont="1" applyFill="1" applyBorder="1" applyAlignment="1">
      <alignment horizontal="left" indent="1" readingOrder="1"/>
    </xf>
    <xf numFmtId="0" fontId="130" fillId="0" borderId="124" xfId="0" applyFont="1" applyBorder="1" applyAlignment="1">
      <alignment horizontal="right" vertical="center" indent="1"/>
    </xf>
    <xf numFmtId="3" fontId="24" fillId="0" borderId="82" xfId="1" applyNumberFormat="1" applyFont="1" applyFill="1" applyBorder="1" applyAlignment="1">
      <alignment horizontal="right" vertical="center" indent="1" readingOrder="1"/>
    </xf>
    <xf numFmtId="0" fontId="130" fillId="0" borderId="74" xfId="0" applyFont="1" applyFill="1" applyBorder="1" applyAlignment="1">
      <alignment horizontal="right" vertical="center" indent="1"/>
    </xf>
    <xf numFmtId="0" fontId="130" fillId="0" borderId="77" xfId="0" applyFont="1" applyFill="1" applyBorder="1" applyAlignment="1">
      <alignment horizontal="right" vertical="center" indent="1"/>
    </xf>
    <xf numFmtId="0" fontId="130" fillId="0" borderId="129" xfId="0" applyFont="1" applyBorder="1" applyAlignment="1">
      <alignment horizontal="right" vertical="center" indent="1"/>
    </xf>
    <xf numFmtId="3" fontId="24" fillId="0" borderId="129" xfId="1" applyNumberFormat="1" applyFont="1" applyBorder="1" applyAlignment="1">
      <alignment horizontal="right" vertical="center" indent="1" readingOrder="1"/>
    </xf>
    <xf numFmtId="1" fontId="82" fillId="0" borderId="130" xfId="0" applyNumberFormat="1" applyFont="1" applyBorder="1" applyAlignment="1">
      <alignment horizontal="left" vertical="center" indent="1" readingOrder="1"/>
    </xf>
    <xf numFmtId="1" fontId="82" fillId="0" borderId="83" xfId="0" applyNumberFormat="1" applyFont="1" applyBorder="1" applyAlignment="1">
      <alignment horizontal="left" vertical="center" indent="1" readingOrder="1"/>
    </xf>
    <xf numFmtId="1" fontId="26" fillId="4" borderId="76" xfId="0" applyNumberFormat="1" applyFont="1" applyFill="1" applyBorder="1" applyAlignment="1">
      <alignment horizontal="left" indent="1" readingOrder="1"/>
    </xf>
    <xf numFmtId="1" fontId="26" fillId="4" borderId="79" xfId="0" applyNumberFormat="1" applyFont="1" applyFill="1" applyBorder="1" applyAlignment="1">
      <alignment horizontal="left" indent="1" readingOrder="1"/>
    </xf>
    <xf numFmtId="1" fontId="82" fillId="0" borderId="73" xfId="0" applyNumberFormat="1" applyFont="1" applyBorder="1" applyAlignment="1">
      <alignment horizontal="left" indent="1" readingOrder="1"/>
    </xf>
    <xf numFmtId="167" fontId="24" fillId="4" borderId="79" xfId="1" applyNumberFormat="1" applyFont="1" applyFill="1" applyBorder="1" applyAlignment="1">
      <alignment horizontal="right" vertical="center" indent="1" readingOrder="1"/>
    </xf>
    <xf numFmtId="0" fontId="16" fillId="0" borderId="144" xfId="0" applyFont="1" applyBorder="1" applyAlignment="1">
      <alignment horizontal="right" vertical="center" indent="1"/>
    </xf>
    <xf numFmtId="1" fontId="82" fillId="0" borderId="127" xfId="0" applyNumberFormat="1" applyFont="1" applyBorder="1" applyAlignment="1">
      <alignment horizontal="left" indent="1" readingOrder="1"/>
    </xf>
    <xf numFmtId="172" fontId="24" fillId="0" borderId="144" xfId="1" applyNumberFormat="1" applyFont="1" applyBorder="1" applyAlignment="1">
      <alignment horizontal="right" vertical="center" indent="1" readingOrder="1"/>
    </xf>
    <xf numFmtId="167" fontId="21" fillId="0" borderId="81" xfId="0" applyNumberFormat="1" applyFont="1" applyFill="1" applyBorder="1" applyAlignment="1">
      <alignment horizontal="right" vertical="center" indent="1"/>
    </xf>
    <xf numFmtId="167" fontId="21" fillId="0" borderId="82" xfId="0" applyNumberFormat="1" applyFont="1" applyFill="1" applyBorder="1" applyAlignment="1">
      <alignment horizontal="right" vertical="center"/>
    </xf>
    <xf numFmtId="167" fontId="21" fillId="0" borderId="83" xfId="0" applyNumberFormat="1" applyFont="1" applyFill="1" applyBorder="1" applyAlignment="1">
      <alignment horizontal="left" vertical="center" indent="1"/>
    </xf>
    <xf numFmtId="167" fontId="24" fillId="0" borderId="82" xfId="1" applyNumberFormat="1" applyFont="1" applyFill="1" applyBorder="1" applyAlignment="1">
      <alignment horizontal="right" vertical="center" indent="1" readingOrder="1"/>
    </xf>
    <xf numFmtId="0" fontId="13" fillId="4" borderId="123" xfId="0" applyFont="1" applyFill="1" applyBorder="1" applyAlignment="1">
      <alignment horizontal="right" indent="1"/>
    </xf>
    <xf numFmtId="167" fontId="25" fillId="4" borderId="142" xfId="0" applyNumberFormat="1" applyFont="1" applyFill="1" applyBorder="1" applyAlignment="1">
      <alignment horizontal="right" vertical="center" indent="1"/>
    </xf>
    <xf numFmtId="0" fontId="81" fillId="4" borderId="126" xfId="0" applyFont="1" applyFill="1" applyBorder="1" applyAlignment="1">
      <alignment horizontal="left" indent="1"/>
    </xf>
    <xf numFmtId="0" fontId="0" fillId="0" borderId="82" xfId="0" applyFill="1" applyBorder="1"/>
    <xf numFmtId="172" fontId="21" fillId="0" borderId="82" xfId="1" applyNumberFormat="1" applyFont="1" applyFill="1" applyBorder="1" applyAlignment="1">
      <alignment horizontal="right" vertical="center" indent="1" readingOrder="1"/>
    </xf>
    <xf numFmtId="1" fontId="26" fillId="0" borderId="83" xfId="0" applyNumberFormat="1" applyFont="1" applyFill="1" applyBorder="1" applyAlignment="1">
      <alignment horizontal="left" indent="1" readingOrder="1"/>
    </xf>
    <xf numFmtId="0" fontId="21" fillId="0" borderId="148" xfId="0" applyFont="1" applyBorder="1" applyAlignment="1">
      <alignment horizontal="center" vertical="center" wrapText="1" readingOrder="1"/>
    </xf>
    <xf numFmtId="0" fontId="21" fillId="0" borderId="149" xfId="0" applyFont="1" applyBorder="1" applyAlignment="1">
      <alignment horizontal="center" vertical="center" wrapText="1" readingOrder="1"/>
    </xf>
    <xf numFmtId="0" fontId="43" fillId="0" borderId="149" xfId="0" applyFont="1" applyBorder="1" applyAlignment="1">
      <alignment horizontal="center" readingOrder="1"/>
    </xf>
    <xf numFmtId="0" fontId="21" fillId="0" borderId="150" xfId="0" applyFont="1" applyBorder="1" applyAlignment="1">
      <alignment horizontal="center" vertical="center" wrapText="1" readingOrder="1"/>
    </xf>
    <xf numFmtId="0" fontId="43" fillId="0" borderId="150" xfId="0" applyFont="1" applyBorder="1" applyAlignment="1">
      <alignment horizontal="center" readingOrder="1"/>
    </xf>
    <xf numFmtId="0" fontId="125" fillId="0" borderId="151" xfId="0" applyFont="1" applyBorder="1" applyAlignment="1">
      <alignment horizontal="left" vertical="center" readingOrder="1"/>
    </xf>
    <xf numFmtId="0" fontId="48" fillId="0" borderId="152" xfId="0" applyFont="1" applyFill="1" applyBorder="1" applyAlignment="1">
      <alignment horizontal="left" vertical="center" readingOrder="1"/>
    </xf>
    <xf numFmtId="0" fontId="125" fillId="0" borderId="152" xfId="0" applyFont="1" applyBorder="1" applyAlignment="1">
      <alignment horizontal="left" vertical="center" readingOrder="1"/>
    </xf>
    <xf numFmtId="0" fontId="125" fillId="0" borderId="153" xfId="0" applyFont="1" applyBorder="1" applyAlignment="1">
      <alignment horizontal="left" vertical="center" readingOrder="1"/>
    </xf>
    <xf numFmtId="0" fontId="125" fillId="0" borderId="154" xfId="0" applyFont="1" applyBorder="1" applyAlignment="1">
      <alignment horizontal="left" vertical="center" readingOrder="1"/>
    </xf>
    <xf numFmtId="0" fontId="124" fillId="0" borderId="155" xfId="0" applyFont="1" applyBorder="1" applyAlignment="1">
      <alignment horizontal="center" vertical="center" wrapText="1" readingOrder="1"/>
    </xf>
    <xf numFmtId="0" fontId="95" fillId="0" borderId="150" xfId="0" applyFont="1" applyFill="1" applyBorder="1" applyAlignment="1">
      <alignment horizontal="center" vertical="center" wrapText="1" readingOrder="1"/>
    </xf>
    <xf numFmtId="0" fontId="124" fillId="0" borderId="150" xfId="0" applyFont="1" applyBorder="1" applyAlignment="1">
      <alignment horizontal="center" vertical="center" wrapText="1" readingOrder="1"/>
    </xf>
    <xf numFmtId="0" fontId="124" fillId="0" borderId="156" xfId="0" applyFont="1" applyBorder="1" applyAlignment="1">
      <alignment horizontal="center" vertical="center" wrapText="1" readingOrder="1"/>
    </xf>
    <xf numFmtId="0" fontId="126" fillId="0" borderId="157" xfId="0" applyFont="1" applyBorder="1"/>
    <xf numFmtId="0" fontId="149" fillId="0" borderId="0" xfId="0" applyFont="1"/>
    <xf numFmtId="0" fontId="149" fillId="0" borderId="114" xfId="0" applyFont="1" applyBorder="1"/>
    <xf numFmtId="0" fontId="21" fillId="4" borderId="150" xfId="0" applyFont="1" applyFill="1" applyBorder="1"/>
    <xf numFmtId="0" fontId="24" fillId="4" borderId="150" xfId="0" applyFont="1" applyFill="1" applyBorder="1"/>
    <xf numFmtId="0" fontId="21" fillId="0" borderId="161" xfId="0" applyFont="1" applyBorder="1" applyAlignment="1">
      <alignment horizontal="center" vertical="center" wrapText="1" readingOrder="1"/>
    </xf>
    <xf numFmtId="0" fontId="154" fillId="17" borderId="0" xfId="16" applyFont="1" applyFill="1" applyAlignment="1"/>
    <xf numFmtId="0" fontId="155" fillId="17" borderId="0" xfId="16" applyFont="1" applyFill="1" applyAlignment="1"/>
    <xf numFmtId="0" fontId="156" fillId="17" borderId="0" xfId="16" applyFont="1" applyFill="1" applyAlignment="1">
      <alignment vertical="top"/>
    </xf>
    <xf numFmtId="0" fontId="150" fillId="17" borderId="0" xfId="16" applyFont="1" applyFill="1" applyAlignment="1"/>
    <xf numFmtId="0" fontId="157" fillId="17" borderId="0" xfId="16" applyFont="1" applyFill="1" applyAlignment="1">
      <alignment vertical="top"/>
    </xf>
    <xf numFmtId="49" fontId="150" fillId="17" borderId="0" xfId="16" applyNumberFormat="1" applyFont="1" applyFill="1" applyAlignment="1"/>
    <xf numFmtId="175" fontId="21" fillId="15" borderId="75" xfId="0" applyNumberFormat="1" applyFont="1" applyFill="1" applyBorder="1" applyAlignment="1">
      <alignment horizontal="right" vertical="center" indent="1"/>
    </xf>
    <xf numFmtId="175" fontId="21" fillId="15" borderId="78" xfId="0" applyNumberFormat="1" applyFont="1" applyFill="1" applyBorder="1" applyAlignment="1">
      <alignment horizontal="right" vertical="center" indent="1"/>
    </xf>
    <xf numFmtId="175" fontId="25" fillId="15" borderId="162" xfId="1" applyNumberFormat="1" applyFont="1" applyFill="1" applyBorder="1" applyAlignment="1">
      <alignment horizontal="right" vertical="center" indent="1"/>
    </xf>
    <xf numFmtId="9" fontId="0" fillId="0" borderId="0" xfId="746" applyFont="1"/>
    <xf numFmtId="173" fontId="0" fillId="0" borderId="0" xfId="1" applyNumberFormat="1" applyFont="1" applyBorder="1"/>
    <xf numFmtId="171" fontId="158" fillId="18" borderId="0" xfId="746" applyNumberFormat="1" applyFont="1" applyFill="1"/>
    <xf numFmtId="167" fontId="21" fillId="15" borderId="82" xfId="0" applyNumberFormat="1" applyFont="1" applyFill="1" applyBorder="1" applyAlignment="1">
      <alignment horizontal="right" vertical="center" indent="1"/>
    </xf>
    <xf numFmtId="167" fontId="25" fillId="15" borderId="162" xfId="1" applyNumberFormat="1" applyFont="1" applyFill="1" applyBorder="1" applyAlignment="1">
      <alignment horizontal="right" vertical="center" indent="1"/>
    </xf>
    <xf numFmtId="9" fontId="158" fillId="0" borderId="0" xfId="746" applyFont="1"/>
    <xf numFmtId="9" fontId="159" fillId="18" borderId="0" xfId="746" applyFont="1" applyFill="1"/>
    <xf numFmtId="0" fontId="49" fillId="16" borderId="82" xfId="0" applyFont="1" applyFill="1" applyBorder="1" applyAlignment="1">
      <alignment horizontal="center" wrapText="1"/>
    </xf>
    <xf numFmtId="0" fontId="24" fillId="16" borderId="82" xfId="0" applyFont="1" applyFill="1" applyBorder="1" applyAlignment="1">
      <alignment horizontal="center" vertical="top" wrapText="1"/>
    </xf>
    <xf numFmtId="0" fontId="94" fillId="16" borderId="0" xfId="0" applyFont="1" applyFill="1" applyBorder="1" applyAlignment="1">
      <alignment horizontal="center" vertical="center" wrapText="1" readingOrder="2"/>
    </xf>
    <xf numFmtId="0" fontId="49" fillId="16" borderId="81" xfId="0" applyFont="1" applyFill="1" applyBorder="1" applyAlignment="1">
      <alignment horizontal="center" vertical="center"/>
    </xf>
    <xf numFmtId="0" fontId="27" fillId="16" borderId="78" xfId="0" applyFont="1" applyFill="1" applyBorder="1" applyAlignment="1">
      <alignment horizontal="center" vertical="center" wrapText="1"/>
    </xf>
    <xf numFmtId="0" fontId="128" fillId="15" borderId="74" xfId="0" applyFont="1" applyFill="1" applyBorder="1" applyAlignment="1">
      <alignment horizontal="right" vertical="center" indent="1"/>
    </xf>
    <xf numFmtId="167" fontId="21" fillId="15" borderId="75" xfId="0" applyNumberFormat="1" applyFont="1" applyFill="1" applyBorder="1" applyAlignment="1">
      <alignment horizontal="right" vertical="center" indent="1" readingOrder="1"/>
    </xf>
    <xf numFmtId="167" fontId="21" fillId="15" borderId="75" xfId="0" applyNumberFormat="1" applyFont="1" applyFill="1" applyBorder="1" applyAlignment="1">
      <alignment horizontal="right" vertical="center" indent="1"/>
    </xf>
    <xf numFmtId="0" fontId="94" fillId="15" borderId="163" xfId="0" applyFont="1" applyFill="1" applyBorder="1" applyAlignment="1">
      <alignment horizontal="right" vertical="center" indent="1"/>
    </xf>
    <xf numFmtId="167" fontId="25" fillId="15" borderId="162" xfId="0" applyNumberFormat="1" applyFont="1" applyFill="1" applyBorder="1" applyAlignment="1">
      <alignment horizontal="right" vertical="center" indent="1" readingOrder="1"/>
    </xf>
    <xf numFmtId="167" fontId="114" fillId="15" borderId="75" xfId="0" applyNumberFormat="1" applyFont="1" applyFill="1" applyBorder="1" applyAlignment="1">
      <alignment horizontal="right" vertical="center" indent="1"/>
    </xf>
    <xf numFmtId="167" fontId="21" fillId="15" borderId="78" xfId="0" applyNumberFormat="1" applyFont="1" applyFill="1" applyBorder="1" applyAlignment="1">
      <alignment horizontal="right" vertical="center" indent="1"/>
    </xf>
    <xf numFmtId="168" fontId="158" fillId="0" borderId="0" xfId="0" applyNumberFormat="1" applyFont="1"/>
    <xf numFmtId="3" fontId="21" fillId="15" borderId="75" xfId="0" applyNumberFormat="1" applyFont="1" applyFill="1" applyBorder="1" applyAlignment="1">
      <alignment horizontal="right" vertical="center" indent="1"/>
    </xf>
    <xf numFmtId="171" fontId="158" fillId="0" borderId="0" xfId="746" applyNumberFormat="1" applyFont="1"/>
    <xf numFmtId="167" fontId="0" fillId="0" borderId="0" xfId="1" applyNumberFormat="1" applyFont="1"/>
    <xf numFmtId="9" fontId="42" fillId="18" borderId="0" xfId="746" applyFont="1" applyFill="1"/>
    <xf numFmtId="175" fontId="21" fillId="18" borderId="75" xfId="0" applyNumberFormat="1" applyFont="1" applyFill="1" applyBorder="1" applyAlignment="1">
      <alignment horizontal="right" vertical="center" indent="1"/>
    </xf>
    <xf numFmtId="171" fontId="42" fillId="0" borderId="0" xfId="746" applyNumberFormat="1" applyFont="1"/>
    <xf numFmtId="9" fontId="42" fillId="0" borderId="0" xfId="746" applyFont="1"/>
    <xf numFmtId="171" fontId="42" fillId="18" borderId="0" xfId="746" applyNumberFormat="1" applyFont="1" applyFill="1"/>
    <xf numFmtId="167" fontId="24" fillId="15" borderId="75" xfId="0" applyNumberFormat="1" applyFont="1" applyFill="1" applyBorder="1" applyAlignment="1">
      <alignment horizontal="right" vertical="center" indent="1"/>
    </xf>
    <xf numFmtId="167" fontId="24" fillId="0" borderId="75" xfId="0" applyNumberFormat="1" applyFont="1" applyFill="1" applyBorder="1" applyAlignment="1">
      <alignment horizontal="right" vertical="center" indent="1"/>
    </xf>
    <xf numFmtId="0" fontId="49" fillId="16" borderId="83" xfId="0" applyFont="1" applyFill="1" applyBorder="1" applyAlignment="1">
      <alignment horizontal="center" wrapText="1"/>
    </xf>
    <xf numFmtId="0" fontId="49" fillId="16" borderId="81" xfId="0" applyFont="1" applyFill="1" applyBorder="1" applyAlignment="1">
      <alignment horizontal="center" wrapText="1"/>
    </xf>
    <xf numFmtId="0" fontId="24" fillId="16" borderId="73" xfId="0" applyFont="1" applyFill="1" applyBorder="1" applyAlignment="1">
      <alignment horizontal="center" vertical="center" wrapText="1"/>
    </xf>
    <xf numFmtId="0" fontId="24" fillId="16" borderId="71" xfId="0" applyFont="1" applyFill="1" applyBorder="1" applyAlignment="1">
      <alignment horizontal="center" vertical="center" wrapText="1"/>
    </xf>
    <xf numFmtId="0" fontId="24" fillId="14" borderId="164" xfId="0" applyFont="1" applyFill="1" applyBorder="1" applyAlignment="1">
      <alignment horizontal="center" vertical="top" wrapText="1"/>
    </xf>
    <xf numFmtId="167" fontId="114" fillId="0" borderId="72" xfId="0" applyNumberFormat="1" applyFont="1" applyBorder="1" applyAlignment="1">
      <alignment horizontal="right" vertical="center" indent="1"/>
    </xf>
    <xf numFmtId="0" fontId="0" fillId="0" borderId="2" xfId="0" applyBorder="1"/>
    <xf numFmtId="0" fontId="0" fillId="0" borderId="165" xfId="0" applyBorder="1" applyAlignment="1">
      <alignment wrapText="1"/>
    </xf>
    <xf numFmtId="0" fontId="0" fillId="0" borderId="2" xfId="0" applyBorder="1" applyAlignment="1">
      <alignment wrapText="1"/>
    </xf>
    <xf numFmtId="166" fontId="0" fillId="0" borderId="2" xfId="1" applyFont="1" applyBorder="1"/>
    <xf numFmtId="167" fontId="0" fillId="0" borderId="2" xfId="1" applyNumberFormat="1" applyFont="1" applyBorder="1"/>
    <xf numFmtId="1" fontId="0" fillId="0" borderId="2" xfId="0" applyNumberFormat="1" applyBorder="1"/>
    <xf numFmtId="173" fontId="0" fillId="18" borderId="0" xfId="1" applyNumberFormat="1" applyFont="1" applyFill="1"/>
    <xf numFmtId="167" fontId="0" fillId="0" borderId="0" xfId="1" applyNumberFormat="1" applyFont="1" applyBorder="1"/>
    <xf numFmtId="167" fontId="0" fillId="0" borderId="2" xfId="0" applyNumberFormat="1" applyBorder="1"/>
    <xf numFmtId="167" fontId="0" fillId="0" borderId="0" xfId="0" applyNumberFormat="1" applyBorder="1"/>
    <xf numFmtId="0" fontId="0" fillId="0" borderId="165" xfId="0" applyBorder="1"/>
    <xf numFmtId="167" fontId="0" fillId="0" borderId="165" xfId="0" applyNumberFormat="1" applyBorder="1"/>
    <xf numFmtId="167" fontId="0" fillId="0" borderId="165" xfId="1" applyNumberFormat="1" applyFont="1" applyBorder="1"/>
    <xf numFmtId="0" fontId="0" fillId="0" borderId="166" xfId="0" applyBorder="1" applyAlignment="1">
      <alignment wrapText="1"/>
    </xf>
    <xf numFmtId="167" fontId="0" fillId="18" borderId="0" xfId="1" applyNumberFormat="1" applyFont="1" applyFill="1"/>
    <xf numFmtId="0" fontId="24" fillId="14" borderId="78" xfId="0" applyFont="1" applyFill="1" applyBorder="1" applyAlignment="1">
      <alignment horizontal="center" readingOrder="2"/>
    </xf>
    <xf numFmtId="0" fontId="80" fillId="14" borderId="164" xfId="0" applyFont="1" applyFill="1" applyBorder="1" applyAlignment="1">
      <alignment horizontal="center" vertical="top" readingOrder="1"/>
    </xf>
    <xf numFmtId="0" fontId="28" fillId="4" borderId="71" xfId="2" applyFont="1" applyFill="1" applyBorder="1" applyAlignment="1">
      <alignment horizontal="right" vertical="center" wrapText="1" indent="1"/>
    </xf>
    <xf numFmtId="168" fontId="24" fillId="4" borderId="72" xfId="1" applyNumberFormat="1" applyFont="1" applyFill="1" applyBorder="1" applyAlignment="1">
      <alignment horizontal="right" vertical="center" indent="1" readingOrder="1"/>
    </xf>
    <xf numFmtId="168" fontId="27" fillId="4" borderId="72" xfId="1" applyNumberFormat="1" applyFont="1" applyFill="1" applyBorder="1" applyAlignment="1">
      <alignment horizontal="right" vertical="center" indent="1" readingOrder="1"/>
    </xf>
    <xf numFmtId="0" fontId="80" fillId="4" borderId="73" xfId="0" applyFont="1" applyFill="1" applyBorder="1" applyAlignment="1">
      <alignment horizontal="left" vertical="center" wrapText="1" indent="1" readingOrder="1"/>
    </xf>
    <xf numFmtId="0" fontId="106" fillId="15" borderId="74" xfId="0" applyFont="1" applyFill="1" applyBorder="1" applyAlignment="1">
      <alignment horizontal="right" vertical="center" wrapText="1" indent="1" readingOrder="2"/>
    </xf>
    <xf numFmtId="168" fontId="24" fillId="15" borderId="75" xfId="1" applyNumberFormat="1" applyFont="1" applyFill="1" applyBorder="1" applyAlignment="1">
      <alignment horizontal="right" vertical="center" indent="1" readingOrder="1"/>
    </xf>
    <xf numFmtId="168" fontId="27" fillId="15" borderId="75" xfId="1" applyNumberFormat="1" applyFont="1" applyFill="1" applyBorder="1" applyAlignment="1">
      <alignment horizontal="right" vertical="center" indent="1" readingOrder="1"/>
    </xf>
    <xf numFmtId="0" fontId="78" fillId="15" borderId="76" xfId="0" applyFont="1" applyFill="1" applyBorder="1" applyAlignment="1">
      <alignment horizontal="left" vertical="center" wrapText="1" indent="1" readingOrder="1"/>
    </xf>
    <xf numFmtId="0" fontId="28" fillId="4" borderId="74" xfId="2" applyFont="1" applyFill="1" applyBorder="1" applyAlignment="1">
      <alignment horizontal="right" vertical="center" wrapText="1" indent="1"/>
    </xf>
    <xf numFmtId="168" fontId="24" fillId="4" borderId="75" xfId="1" applyNumberFormat="1" applyFont="1" applyFill="1" applyBorder="1" applyAlignment="1">
      <alignment horizontal="right" vertical="center" indent="1" readingOrder="1"/>
    </xf>
    <xf numFmtId="168" fontId="27" fillId="4" borderId="75" xfId="1" applyNumberFormat="1" applyFont="1" applyFill="1" applyBorder="1" applyAlignment="1">
      <alignment horizontal="right" vertical="center" indent="1" readingOrder="1"/>
    </xf>
    <xf numFmtId="0" fontId="78" fillId="4" borderId="76" xfId="0" applyFont="1" applyFill="1" applyBorder="1" applyAlignment="1">
      <alignment horizontal="left" vertical="center" wrapText="1" indent="1" readingOrder="1"/>
    </xf>
    <xf numFmtId="168" fontId="24" fillId="15" borderId="74" xfId="1" applyNumberFormat="1" applyFont="1" applyFill="1" applyBorder="1" applyAlignment="1">
      <alignment horizontal="right" vertical="center" indent="1" readingOrder="1"/>
    </xf>
    <xf numFmtId="0" fontId="80" fillId="15" borderId="76" xfId="0" applyFont="1" applyFill="1" applyBorder="1" applyAlignment="1">
      <alignment horizontal="left" vertical="center" wrapText="1" indent="1" readingOrder="1"/>
    </xf>
    <xf numFmtId="0" fontId="80" fillId="4" borderId="76" xfId="0" applyFont="1" applyFill="1" applyBorder="1" applyAlignment="1">
      <alignment horizontal="left" vertical="center" wrapText="1" indent="1" readingOrder="1"/>
    </xf>
    <xf numFmtId="168" fontId="24" fillId="15" borderId="76" xfId="1" applyNumberFormat="1" applyFont="1" applyFill="1" applyBorder="1" applyAlignment="1">
      <alignment horizontal="right" vertical="center" indent="1" readingOrder="1"/>
    </xf>
    <xf numFmtId="168" fontId="27" fillId="15" borderId="76" xfId="1" applyNumberFormat="1" applyFont="1" applyFill="1" applyBorder="1" applyAlignment="1">
      <alignment horizontal="right" vertical="center" indent="1" readingOrder="1"/>
    </xf>
    <xf numFmtId="0" fontId="28" fillId="4" borderId="77" xfId="2" applyFont="1" applyFill="1" applyBorder="1" applyAlignment="1">
      <alignment horizontal="right" vertical="center" wrapText="1" indent="1"/>
    </xf>
    <xf numFmtId="168" fontId="24" fillId="4" borderId="78" xfId="1" applyNumberFormat="1" applyFont="1" applyFill="1" applyBorder="1" applyAlignment="1">
      <alignment horizontal="right" vertical="center" indent="1" readingOrder="1"/>
    </xf>
    <xf numFmtId="168" fontId="27" fillId="4" borderId="78" xfId="1" applyNumberFormat="1" applyFont="1" applyFill="1" applyBorder="1" applyAlignment="1">
      <alignment horizontal="right" vertical="center" indent="1" readingOrder="1"/>
    </xf>
    <xf numFmtId="0" fontId="80" fillId="4" borderId="79" xfId="0" applyFont="1" applyFill="1" applyBorder="1" applyAlignment="1">
      <alignment horizontal="left" vertical="center" wrapText="1" indent="1" readingOrder="1"/>
    </xf>
    <xf numFmtId="0" fontId="15" fillId="15" borderId="115" xfId="0" applyFont="1" applyFill="1" applyBorder="1" applyAlignment="1">
      <alignment horizontal="right" vertical="center" wrapText="1" indent="1" readingOrder="2"/>
    </xf>
    <xf numFmtId="168" fontId="27" fillId="15" borderId="116" xfId="1" applyNumberFormat="1" applyFont="1" applyFill="1" applyBorder="1" applyAlignment="1">
      <alignment horizontal="right" vertical="center" indent="1" readingOrder="1"/>
    </xf>
    <xf numFmtId="0" fontId="79" fillId="15" borderId="117" xfId="0" applyFont="1" applyFill="1" applyBorder="1" applyAlignment="1">
      <alignment horizontal="left" vertical="center" wrapText="1" indent="1" readingOrder="1"/>
    </xf>
    <xf numFmtId="9" fontId="24" fillId="4" borderId="72" xfId="746" applyFont="1" applyFill="1" applyBorder="1" applyAlignment="1">
      <alignment horizontal="right" vertical="center" indent="1" readingOrder="1"/>
    </xf>
    <xf numFmtId="9" fontId="16" fillId="0" borderId="0" xfId="746" applyFont="1"/>
    <xf numFmtId="9" fontId="114" fillId="4" borderId="72" xfId="746" applyFont="1" applyFill="1" applyBorder="1" applyAlignment="1">
      <alignment horizontal="right" vertical="center" indent="1" readingOrder="1"/>
    </xf>
    <xf numFmtId="0" fontId="49" fillId="14" borderId="173" xfId="0" applyFont="1" applyFill="1" applyBorder="1" applyAlignment="1">
      <alignment horizontal="center" readingOrder="2"/>
    </xf>
    <xf numFmtId="0" fontId="49" fillId="14" borderId="173" xfId="0" applyFont="1" applyFill="1" applyBorder="1" applyAlignment="1">
      <alignment horizontal="center" vertical="center" wrapText="1" readingOrder="2"/>
    </xf>
    <xf numFmtId="0" fontId="32" fillId="14" borderId="176" xfId="0" applyFont="1" applyFill="1" applyBorder="1" applyAlignment="1">
      <alignment horizontal="center" vertical="top" wrapText="1" readingOrder="2"/>
    </xf>
    <xf numFmtId="0" fontId="32" fillId="14" borderId="176" xfId="0" applyFont="1" applyFill="1" applyBorder="1" applyAlignment="1">
      <alignment horizontal="center" vertical="center" wrapText="1" readingOrder="2"/>
    </xf>
    <xf numFmtId="0" fontId="32" fillId="19" borderId="115" xfId="0" applyFont="1" applyFill="1" applyBorder="1" applyAlignment="1">
      <alignment horizontal="center" vertical="center" wrapText="1" readingOrder="1"/>
    </xf>
    <xf numFmtId="0" fontId="49" fillId="19" borderId="116" xfId="0" applyFont="1" applyFill="1" applyBorder="1" applyAlignment="1">
      <alignment horizontal="right" vertical="center" wrapText="1" readingOrder="2"/>
    </xf>
    <xf numFmtId="174" fontId="27" fillId="19" borderId="116" xfId="1" applyNumberFormat="1" applyFont="1" applyFill="1" applyBorder="1" applyAlignment="1">
      <alignment horizontal="left" vertical="center" readingOrder="1"/>
    </xf>
    <xf numFmtId="0" fontId="27" fillId="19" borderId="117" xfId="0" applyFont="1" applyFill="1" applyBorder="1" applyAlignment="1">
      <alignment horizontal="center" vertical="center" wrapText="1" readingOrder="1"/>
    </xf>
    <xf numFmtId="0" fontId="26" fillId="15" borderId="74" xfId="0" applyFont="1" applyFill="1" applyBorder="1" applyAlignment="1">
      <alignment horizontal="center" vertical="center"/>
    </xf>
    <xf numFmtId="0" fontId="126" fillId="15" borderId="75" xfId="0" applyFont="1" applyFill="1" applyBorder="1" applyAlignment="1">
      <alignment vertical="center"/>
    </xf>
    <xf numFmtId="174" fontId="21" fillId="15" borderId="75" xfId="1" applyNumberFormat="1" applyFont="1" applyFill="1" applyBorder="1" applyAlignment="1">
      <alignment vertical="center"/>
    </xf>
    <xf numFmtId="0" fontId="24" fillId="15" borderId="76" xfId="0" applyFont="1" applyFill="1" applyBorder="1" applyAlignment="1">
      <alignment horizontal="center" vertical="center" readingOrder="1"/>
    </xf>
    <xf numFmtId="0" fontId="26" fillId="15" borderId="77" xfId="0" applyFont="1" applyFill="1" applyBorder="1" applyAlignment="1">
      <alignment horizontal="center" vertical="center"/>
    </xf>
    <xf numFmtId="0" fontId="126" fillId="15" borderId="78" xfId="0" applyFont="1" applyFill="1" applyBorder="1" applyAlignment="1">
      <alignment vertical="center"/>
    </xf>
    <xf numFmtId="174" fontId="21" fillId="15" borderId="78" xfId="1" applyNumberFormat="1" applyFont="1" applyFill="1" applyBorder="1" applyAlignment="1">
      <alignment vertical="center"/>
    </xf>
    <xf numFmtId="2" fontId="24" fillId="15" borderId="79" xfId="0" applyNumberFormat="1" applyFont="1" applyFill="1" applyBorder="1" applyAlignment="1">
      <alignment horizontal="center" vertical="center" readingOrder="1"/>
    </xf>
    <xf numFmtId="0" fontId="47" fillId="19" borderId="116" xfId="24" applyFont="1" applyFill="1" applyBorder="1" applyAlignment="1">
      <alignment horizontal="right" vertical="center" wrapText="1" readingOrder="2"/>
    </xf>
    <xf numFmtId="0" fontId="24" fillId="15" borderId="79" xfId="0" applyFont="1" applyFill="1" applyBorder="1" applyAlignment="1">
      <alignment horizontal="center" vertical="center" readingOrder="1"/>
    </xf>
    <xf numFmtId="0" fontId="21" fillId="15" borderId="76" xfId="0" applyFont="1" applyFill="1" applyBorder="1" applyAlignment="1">
      <alignment horizontal="center" vertical="center" readingOrder="1"/>
    </xf>
    <xf numFmtId="0" fontId="21" fillId="15" borderId="79" xfId="0" applyFont="1" applyFill="1" applyBorder="1" applyAlignment="1">
      <alignment horizontal="center" vertical="center" readingOrder="1"/>
    </xf>
    <xf numFmtId="2" fontId="21" fillId="0" borderId="79" xfId="0" applyNumberFormat="1" applyFont="1" applyFill="1" applyBorder="1" applyAlignment="1">
      <alignment horizontal="center" vertical="center" readingOrder="1"/>
    </xf>
    <xf numFmtId="0" fontId="26" fillId="15" borderId="81" xfId="0" applyFont="1" applyFill="1" applyBorder="1" applyAlignment="1">
      <alignment horizontal="center" vertical="center"/>
    </xf>
    <xf numFmtId="0" fontId="126" fillId="15" borderId="82" xfId="0" applyFont="1" applyFill="1" applyBorder="1" applyAlignment="1">
      <alignment vertical="center"/>
    </xf>
    <xf numFmtId="174" fontId="21" fillId="15" borderId="82" xfId="1" applyNumberFormat="1" applyFont="1" applyFill="1" applyBorder="1" applyAlignment="1">
      <alignment vertical="center"/>
    </xf>
    <xf numFmtId="0" fontId="21" fillId="15" borderId="83" xfId="0" applyFont="1" applyFill="1" applyBorder="1" applyAlignment="1">
      <alignment horizontal="center" vertical="center" readingOrder="1"/>
    </xf>
    <xf numFmtId="0" fontId="26" fillId="0" borderId="163" xfId="0" applyFont="1" applyFill="1" applyBorder="1" applyAlignment="1">
      <alignment horizontal="center" vertical="center"/>
    </xf>
    <xf numFmtId="0" fontId="94" fillId="0" borderId="162" xfId="0" applyFont="1" applyFill="1" applyBorder="1" applyAlignment="1">
      <alignment vertical="center" readingOrder="2"/>
    </xf>
    <xf numFmtId="174" fontId="25" fillId="0" borderId="162" xfId="1" applyNumberFormat="1" applyFont="1" applyFill="1" applyBorder="1" applyAlignment="1">
      <alignment horizontal="left" vertical="center" readingOrder="1"/>
    </xf>
    <xf numFmtId="0" fontId="25" fillId="0" borderId="178" xfId="0" applyFont="1" applyFill="1" applyBorder="1" applyAlignment="1">
      <alignment vertical="center" readingOrder="1"/>
    </xf>
    <xf numFmtId="0" fontId="24" fillId="15" borderId="163" xfId="0" applyFont="1" applyFill="1" applyBorder="1" applyAlignment="1">
      <alignment vertical="center" wrapText="1"/>
    </xf>
    <xf numFmtId="0" fontId="27" fillId="15" borderId="162" xfId="0" applyFont="1" applyFill="1" applyBorder="1" applyAlignment="1">
      <alignment vertical="center" wrapText="1"/>
    </xf>
    <xf numFmtId="3" fontId="27" fillId="15" borderId="162" xfId="0" applyNumberFormat="1" applyFont="1" applyFill="1" applyBorder="1" applyAlignment="1">
      <alignment vertical="center" wrapText="1"/>
    </xf>
    <xf numFmtId="0" fontId="24" fillId="15" borderId="162" xfId="0" applyFont="1" applyFill="1" applyBorder="1" applyAlignment="1">
      <alignment vertical="center" wrapText="1"/>
    </xf>
    <xf numFmtId="0" fontId="24" fillId="15" borderId="178" xfId="0" applyFont="1" applyFill="1" applyBorder="1" applyAlignment="1">
      <alignment vertical="center" wrapText="1"/>
    </xf>
    <xf numFmtId="0" fontId="94" fillId="0" borderId="163" xfId="0" applyFont="1" applyFill="1" applyBorder="1" applyAlignment="1">
      <alignment vertical="center" readingOrder="2"/>
    </xf>
    <xf numFmtId="174" fontId="25" fillId="0" borderId="178" xfId="1" applyNumberFormat="1" applyFont="1" applyFill="1" applyBorder="1" applyAlignment="1">
      <alignment vertical="center" readingOrder="1"/>
    </xf>
    <xf numFmtId="174" fontId="25" fillId="0" borderId="163" xfId="1" applyNumberFormat="1" applyFont="1" applyFill="1" applyBorder="1" applyAlignment="1">
      <alignment vertical="center" readingOrder="1"/>
    </xf>
    <xf numFmtId="9" fontId="27" fillId="19" borderId="116" xfId="746" applyFont="1" applyFill="1" applyBorder="1" applyAlignment="1">
      <alignment horizontal="left" vertical="center" readingOrder="1"/>
    </xf>
    <xf numFmtId="9" fontId="161" fillId="19" borderId="116" xfId="746" applyFont="1" applyFill="1" applyBorder="1" applyAlignment="1">
      <alignment horizontal="left" vertical="center" readingOrder="1"/>
    </xf>
    <xf numFmtId="0" fontId="49" fillId="14" borderId="168" xfId="0" applyFont="1" applyFill="1" applyBorder="1" applyAlignment="1">
      <alignment horizontal="center" wrapText="1"/>
    </xf>
    <xf numFmtId="0" fontId="32" fillId="14" borderId="164" xfId="0" applyFont="1" applyFill="1" applyBorder="1" applyAlignment="1">
      <alignment horizontal="center" vertical="top" wrapText="1"/>
    </xf>
    <xf numFmtId="0" fontId="84" fillId="15" borderId="10" xfId="0" applyFont="1" applyFill="1" applyBorder="1" applyAlignment="1">
      <alignment horizontal="right" vertical="center" wrapText="1" indent="2" readingOrder="2"/>
    </xf>
    <xf numFmtId="167" fontId="21" fillId="15" borderId="11" xfId="1" applyNumberFormat="1" applyFont="1" applyFill="1" applyBorder="1" applyAlignment="1">
      <alignment horizontal="right" vertical="center" indent="1"/>
    </xf>
    <xf numFmtId="0" fontId="83" fillId="15" borderId="12" xfId="0" applyFont="1" applyFill="1" applyBorder="1" applyAlignment="1">
      <alignment horizontal="left" vertical="center" wrapText="1" indent="1"/>
    </xf>
    <xf numFmtId="0" fontId="85" fillId="4" borderId="10" xfId="0" applyFont="1" applyFill="1" applyBorder="1" applyAlignment="1">
      <alignment horizontal="right" vertical="center" wrapText="1" indent="2" readingOrder="2"/>
    </xf>
    <xf numFmtId="168" fontId="21" fillId="15" borderId="11" xfId="1" applyNumberFormat="1" applyFont="1" applyFill="1" applyBorder="1" applyAlignment="1">
      <alignment horizontal="right" vertical="center" indent="1"/>
    </xf>
    <xf numFmtId="0" fontId="85" fillId="15" borderId="10" xfId="0" applyFont="1" applyFill="1" applyBorder="1" applyAlignment="1">
      <alignment horizontal="right" vertical="center" wrapText="1" indent="2" readingOrder="2"/>
    </xf>
    <xf numFmtId="0" fontId="85" fillId="15" borderId="183" xfId="0" applyFont="1" applyFill="1" applyBorder="1" applyAlignment="1">
      <alignment horizontal="right" vertical="center" wrapText="1" indent="2" readingOrder="2"/>
    </xf>
    <xf numFmtId="167" fontId="21" fillId="15" borderId="184" xfId="1" applyNumberFormat="1" applyFont="1" applyFill="1" applyBorder="1" applyAlignment="1">
      <alignment horizontal="right" vertical="center" indent="1"/>
    </xf>
    <xf numFmtId="0" fontId="83" fillId="15" borderId="185" xfId="0" applyFont="1" applyFill="1" applyBorder="1" applyAlignment="1">
      <alignment horizontal="left" vertical="center" wrapText="1" indent="1"/>
    </xf>
    <xf numFmtId="0" fontId="75" fillId="4" borderId="163" xfId="0" applyFont="1" applyFill="1" applyBorder="1" applyAlignment="1">
      <alignment horizontal="right" vertical="center" wrapText="1" indent="2" readingOrder="2"/>
    </xf>
    <xf numFmtId="167" fontId="25" fillId="4" borderId="162" xfId="1" applyNumberFormat="1" applyFont="1" applyFill="1" applyBorder="1" applyAlignment="1">
      <alignment horizontal="right" vertical="center" indent="1"/>
    </xf>
    <xf numFmtId="0" fontId="76" fillId="4" borderId="178" xfId="0" applyFont="1" applyFill="1" applyBorder="1" applyAlignment="1">
      <alignment horizontal="left" vertical="center" wrapText="1" indent="1"/>
    </xf>
    <xf numFmtId="168" fontId="21" fillId="0" borderId="75" xfId="1" applyNumberFormat="1" applyFont="1" applyBorder="1" applyAlignment="1">
      <alignment vertical="center"/>
    </xf>
    <xf numFmtId="174" fontId="114" fillId="0" borderId="75" xfId="1" applyNumberFormat="1" applyFont="1" applyBorder="1" applyAlignment="1">
      <alignment vertical="center"/>
    </xf>
    <xf numFmtId="0" fontId="0" fillId="0" borderId="0" xfId="0" applyNumberFormat="1"/>
    <xf numFmtId="0" fontId="13" fillId="0" borderId="123" xfId="0" applyFont="1" applyFill="1" applyBorder="1" applyAlignment="1">
      <alignment horizontal="right" indent="1"/>
    </xf>
    <xf numFmtId="172" fontId="25" fillId="0" borderId="142" xfId="0" applyNumberFormat="1" applyFont="1" applyFill="1" applyBorder="1" applyAlignment="1">
      <alignment horizontal="right" vertical="center" indent="1"/>
    </xf>
    <xf numFmtId="4" fontId="21" fillId="4" borderId="75" xfId="1" applyNumberFormat="1" applyFont="1" applyFill="1" applyBorder="1" applyAlignment="1">
      <alignment horizontal="right" vertical="center" indent="1" readingOrder="1"/>
    </xf>
    <xf numFmtId="177" fontId="0" fillId="0" borderId="0" xfId="1" applyNumberFormat="1" applyFont="1"/>
    <xf numFmtId="166" fontId="0" fillId="4" borderId="0" xfId="1" applyFont="1" applyFill="1"/>
    <xf numFmtId="174" fontId="21" fillId="0" borderId="72" xfId="0" applyNumberFormat="1" applyFont="1" applyBorder="1" applyAlignment="1">
      <alignment horizontal="right" vertical="center" indent="1"/>
    </xf>
    <xf numFmtId="174" fontId="25" fillId="10" borderId="0" xfId="1" applyNumberFormat="1" applyFont="1" applyFill="1" applyBorder="1" applyAlignment="1">
      <alignment horizontal="right" vertical="center" indent="1"/>
    </xf>
    <xf numFmtId="167" fontId="0" fillId="0" borderId="75" xfId="0" applyNumberFormat="1" applyFill="1" applyBorder="1"/>
    <xf numFmtId="0" fontId="81" fillId="0" borderId="126" xfId="0" applyFont="1" applyFill="1" applyBorder="1" applyAlignment="1">
      <alignment horizontal="left" vertical="center" indent="1"/>
    </xf>
    <xf numFmtId="0" fontId="130" fillId="0" borderId="82" xfId="0" applyFont="1" applyFill="1" applyBorder="1" applyAlignment="1">
      <alignment horizontal="right" vertical="center" indent="1"/>
    </xf>
    <xf numFmtId="1" fontId="82" fillId="0" borderId="83" xfId="0" applyNumberFormat="1" applyFont="1" applyFill="1" applyBorder="1" applyAlignment="1">
      <alignment horizontal="left" vertical="center" indent="1" readingOrder="1"/>
    </xf>
    <xf numFmtId="1" fontId="26" fillId="0" borderId="83" xfId="0" applyNumberFormat="1" applyFont="1" applyFill="1" applyBorder="1" applyAlignment="1">
      <alignment horizontal="left" vertical="center" indent="1" readingOrder="1"/>
    </xf>
    <xf numFmtId="9" fontId="21" fillId="0" borderId="75" xfId="1" applyNumberFormat="1" applyFont="1" applyFill="1" applyBorder="1" applyAlignment="1">
      <alignment horizontal="right" vertical="center" indent="1" readingOrder="1"/>
    </xf>
    <xf numFmtId="1" fontId="26" fillId="0" borderId="76" xfId="0" applyNumberFormat="1" applyFont="1" applyFill="1" applyBorder="1" applyAlignment="1">
      <alignment horizontal="left" vertical="center" indent="1" readingOrder="1"/>
    </xf>
    <xf numFmtId="167" fontId="25" fillId="0" borderId="142" xfId="0" applyNumberFormat="1" applyFont="1" applyFill="1" applyBorder="1" applyAlignment="1">
      <alignment horizontal="right" vertical="center" indent="1"/>
    </xf>
    <xf numFmtId="3" fontId="0" fillId="4" borderId="0" xfId="0" applyNumberFormat="1" applyFill="1"/>
    <xf numFmtId="0" fontId="16" fillId="0" borderId="75" xfId="0" applyFont="1" applyFill="1" applyBorder="1" applyAlignment="1">
      <alignment horizontal="right" vertical="center" indent="1"/>
    </xf>
    <xf numFmtId="172" fontId="21" fillId="0" borderId="75" xfId="1" applyNumberFormat="1" applyFont="1" applyFill="1" applyBorder="1" applyAlignment="1">
      <alignment horizontal="right" vertical="center" indent="1" readingOrder="1"/>
    </xf>
    <xf numFmtId="0" fontId="16" fillId="0" borderId="78" xfId="0" applyFont="1" applyFill="1" applyBorder="1" applyAlignment="1">
      <alignment horizontal="right" vertical="center" indent="1"/>
    </xf>
    <xf numFmtId="172" fontId="21" fillId="0" borderId="78" xfId="1" applyNumberFormat="1" applyFont="1" applyFill="1" applyBorder="1" applyAlignment="1">
      <alignment horizontal="right" vertical="center" indent="1" readingOrder="1"/>
    </xf>
    <xf numFmtId="1" fontId="26" fillId="0" borderId="79" xfId="0" applyNumberFormat="1" applyFont="1" applyFill="1" applyBorder="1" applyAlignment="1">
      <alignment horizontal="left" indent="1" readingOrder="1"/>
    </xf>
    <xf numFmtId="171" fontId="21" fillId="0" borderId="75" xfId="1" applyNumberFormat="1" applyFont="1" applyFill="1" applyBorder="1" applyAlignment="1">
      <alignment horizontal="right" vertical="center" indent="1" readingOrder="1"/>
    </xf>
    <xf numFmtId="171" fontId="21" fillId="0" borderId="75" xfId="746" applyNumberFormat="1" applyFont="1" applyFill="1" applyBorder="1" applyAlignment="1">
      <alignment horizontal="right" vertical="center" indent="1" readingOrder="1"/>
    </xf>
    <xf numFmtId="171" fontId="0" fillId="0" borderId="82" xfId="0" applyNumberFormat="1" applyFill="1" applyBorder="1"/>
    <xf numFmtId="171" fontId="21" fillId="0" borderId="78" xfId="746" applyNumberFormat="1" applyFont="1" applyFill="1" applyBorder="1" applyAlignment="1">
      <alignment horizontal="right" vertical="center" indent="1" readingOrder="1"/>
    </xf>
    <xf numFmtId="0" fontId="17" fillId="4" borderId="186" xfId="0" applyFont="1" applyFill="1" applyBorder="1"/>
    <xf numFmtId="0" fontId="25" fillId="4" borderId="186" xfId="0" applyFont="1" applyFill="1" applyBorder="1" applyAlignment="1">
      <alignment horizontal="center" vertical="center"/>
    </xf>
    <xf numFmtId="0" fontId="19" fillId="0" borderId="121" xfId="0" applyFont="1" applyBorder="1" applyAlignment="1">
      <alignment horizontal="left" vertical="center" wrapText="1" readingOrder="1"/>
    </xf>
    <xf numFmtId="0" fontId="15" fillId="0" borderId="186" xfId="0" applyFont="1" applyBorder="1" applyAlignment="1">
      <alignment horizontal="left" vertical="center" wrapText="1" readingOrder="1"/>
    </xf>
    <xf numFmtId="0" fontId="94" fillId="0" borderId="142" xfId="0" applyFont="1" applyFill="1" applyBorder="1" applyAlignment="1">
      <alignment vertical="center" readingOrder="2"/>
    </xf>
    <xf numFmtId="174" fontId="25" fillId="0" borderId="142" xfId="1" applyNumberFormat="1" applyFont="1" applyFill="1" applyBorder="1" applyAlignment="1">
      <alignment horizontal="left" vertical="center" readingOrder="1"/>
    </xf>
    <xf numFmtId="0" fontId="25" fillId="0" borderId="142" xfId="0" applyFont="1" applyFill="1" applyBorder="1" applyAlignment="1">
      <alignment vertical="center" readingOrder="1"/>
    </xf>
    <xf numFmtId="1" fontId="82" fillId="0" borderId="120" xfId="0" applyNumberFormat="1" applyFont="1" applyFill="1" applyBorder="1" applyAlignment="1">
      <alignment horizontal="left" vertical="center"/>
    </xf>
    <xf numFmtId="3" fontId="24" fillId="0" borderId="120" xfId="1" applyNumberFormat="1" applyFont="1" applyFill="1" applyBorder="1" applyAlignment="1">
      <alignment horizontal="right" vertical="center" indent="1" readingOrder="1"/>
    </xf>
    <xf numFmtId="3" fontId="27" fillId="0" borderId="75" xfId="1" applyNumberFormat="1" applyFont="1" applyFill="1" applyBorder="1" applyAlignment="1">
      <alignment horizontal="right" vertical="center" indent="1" readingOrder="1"/>
    </xf>
    <xf numFmtId="3" fontId="26" fillId="0" borderId="78" xfId="1" applyNumberFormat="1" applyFont="1" applyFill="1" applyBorder="1" applyAlignment="1">
      <alignment horizontal="left" vertical="center" indent="1" readingOrder="1"/>
    </xf>
    <xf numFmtId="0" fontId="27" fillId="20" borderId="78" xfId="0" applyFont="1" applyFill="1" applyBorder="1" applyAlignment="1">
      <alignment horizontal="center" vertical="center" wrapText="1"/>
    </xf>
    <xf numFmtId="0" fontId="49" fillId="20" borderId="82" xfId="0" applyFont="1" applyFill="1" applyBorder="1" applyAlignment="1">
      <alignment horizontal="center" wrapText="1"/>
    </xf>
    <xf numFmtId="0" fontId="24" fillId="20" borderId="82" xfId="0" applyFont="1" applyFill="1" applyBorder="1" applyAlignment="1">
      <alignment horizontal="center" vertical="top" wrapText="1"/>
    </xf>
    <xf numFmtId="0" fontId="128" fillId="21" borderId="74" xfId="0" applyFont="1" applyFill="1" applyBorder="1" applyAlignment="1">
      <alignment horizontal="right" vertical="center" indent="1"/>
    </xf>
    <xf numFmtId="167" fontId="21" fillId="21" borderId="75" xfId="0" applyNumberFormat="1" applyFont="1" applyFill="1" applyBorder="1" applyAlignment="1">
      <alignment horizontal="right" vertical="center" indent="1" readingOrder="1"/>
    </xf>
    <xf numFmtId="167" fontId="21" fillId="21" borderId="75" xfId="0" applyNumberFormat="1" applyFont="1" applyFill="1" applyBorder="1" applyAlignment="1">
      <alignment horizontal="right" vertical="center" indent="1"/>
    </xf>
    <xf numFmtId="1" fontId="21" fillId="21" borderId="76" xfId="0" applyNumberFormat="1" applyFont="1" applyFill="1" applyBorder="1" applyAlignment="1">
      <alignment horizontal="left" vertical="center" wrapText="1" indent="1" readingOrder="1"/>
    </xf>
    <xf numFmtId="0" fontId="16" fillId="21" borderId="75" xfId="0" applyFont="1" applyFill="1" applyBorder="1" applyAlignment="1">
      <alignment horizontal="right" vertical="center" indent="1"/>
    </xf>
    <xf numFmtId="0" fontId="94" fillId="21" borderId="123" xfId="0" applyFont="1" applyFill="1" applyBorder="1" applyAlignment="1">
      <alignment horizontal="right" vertical="center" indent="1"/>
    </xf>
    <xf numFmtId="167" fontId="25" fillId="21" borderId="142" xfId="0" applyNumberFormat="1" applyFont="1" applyFill="1" applyBorder="1" applyAlignment="1">
      <alignment horizontal="right" vertical="center" indent="1" readingOrder="1"/>
    </xf>
    <xf numFmtId="0" fontId="25" fillId="21" borderId="126" xfId="0" applyFont="1" applyFill="1" applyBorder="1" applyAlignment="1">
      <alignment horizontal="left" vertical="center" indent="1"/>
    </xf>
    <xf numFmtId="49" fontId="31" fillId="20" borderId="0" xfId="2024" applyNumberFormat="1" applyFont="1" applyFill="1" applyBorder="1" applyAlignment="1">
      <alignment horizontal="center" vertical="center" wrapText="1"/>
    </xf>
    <xf numFmtId="49" fontId="123" fillId="21" borderId="0" xfId="2024" applyNumberFormat="1" applyFont="1" applyFill="1" applyAlignment="1">
      <alignment horizontal="left" vertical="center" wrapText="1" indent="1" readingOrder="1"/>
    </xf>
    <xf numFmtId="49" fontId="133" fillId="21" borderId="0" xfId="2024" applyNumberFormat="1" applyFont="1" applyFill="1" applyAlignment="1">
      <alignment horizontal="left" vertical="center" wrapText="1" indent="1" readingOrder="1"/>
    </xf>
    <xf numFmtId="0" fontId="96" fillId="22" borderId="0" xfId="0" applyFont="1" applyFill="1"/>
    <xf numFmtId="0" fontId="162" fillId="21" borderId="0" xfId="0" applyFont="1" applyFill="1" applyAlignment="1">
      <alignment horizontal="center" readingOrder="2"/>
    </xf>
    <xf numFmtId="0" fontId="163" fillId="21" borderId="0" xfId="0" applyFont="1" applyFill="1" applyBorder="1" applyAlignment="1">
      <alignment horizontal="center" vertical="top" wrapText="1"/>
    </xf>
    <xf numFmtId="0" fontId="114" fillId="0" borderId="0" xfId="0" applyFont="1" applyAlignment="1">
      <alignment wrapText="1"/>
    </xf>
    <xf numFmtId="0" fontId="24" fillId="20" borderId="82" xfId="0" applyFont="1" applyFill="1" applyBorder="1" applyAlignment="1">
      <alignment horizontal="center" vertical="top" wrapText="1"/>
    </xf>
    <xf numFmtId="0" fontId="94" fillId="20" borderId="78" xfId="0" applyFont="1" applyFill="1" applyBorder="1" applyAlignment="1">
      <alignment horizontal="center" wrapText="1"/>
    </xf>
    <xf numFmtId="0" fontId="21" fillId="20" borderId="82" xfId="0" applyFont="1" applyFill="1" applyBorder="1" applyAlignment="1">
      <alignment horizontal="center" vertical="top" wrapText="1"/>
    </xf>
    <xf numFmtId="0" fontId="16" fillId="21" borderId="74" xfId="0" applyFont="1" applyFill="1" applyBorder="1" applyAlignment="1">
      <alignment horizontal="right" vertical="center" indent="1"/>
    </xf>
    <xf numFmtId="0" fontId="13" fillId="21" borderId="123" xfId="0" applyFont="1" applyFill="1" applyBorder="1" applyAlignment="1">
      <alignment horizontal="right" vertical="center" indent="1"/>
    </xf>
    <xf numFmtId="167" fontId="25" fillId="21" borderId="142" xfId="1" applyNumberFormat="1" applyFont="1" applyFill="1" applyBorder="1" applyAlignment="1">
      <alignment horizontal="right" vertical="center" indent="1"/>
    </xf>
    <xf numFmtId="0" fontId="81" fillId="21" borderId="126" xfId="0" applyFont="1" applyFill="1" applyBorder="1" applyAlignment="1">
      <alignment horizontal="left" vertical="center" indent="1"/>
    </xf>
    <xf numFmtId="9" fontId="21" fillId="21" borderId="75" xfId="746" applyFont="1" applyFill="1" applyBorder="1" applyAlignment="1">
      <alignment horizontal="right" vertical="center" indent="1"/>
    </xf>
    <xf numFmtId="175" fontId="21" fillId="21" borderId="75" xfId="0" applyNumberFormat="1" applyFont="1" applyFill="1" applyBorder="1" applyAlignment="1">
      <alignment horizontal="right" vertical="center" indent="1"/>
    </xf>
    <xf numFmtId="0" fontId="16" fillId="21" borderId="81" xfId="0" applyFont="1" applyFill="1" applyBorder="1" applyAlignment="1">
      <alignment horizontal="right" vertical="center" indent="1"/>
    </xf>
    <xf numFmtId="0" fontId="16" fillId="21" borderId="77" xfId="0" applyFont="1" applyFill="1" applyBorder="1" applyAlignment="1">
      <alignment horizontal="right" vertical="center" indent="1"/>
    </xf>
    <xf numFmtId="167" fontId="21" fillId="21" borderId="78" xfId="0" applyNumberFormat="1" applyFont="1" applyFill="1" applyBorder="1" applyAlignment="1">
      <alignment horizontal="right" vertical="center" indent="1"/>
    </xf>
    <xf numFmtId="9" fontId="21" fillId="21" borderId="78" xfId="746" applyFont="1" applyFill="1" applyBorder="1" applyAlignment="1">
      <alignment horizontal="right" vertical="center" indent="1"/>
    </xf>
    <xf numFmtId="175" fontId="21" fillId="21" borderId="78" xfId="0" applyNumberFormat="1" applyFont="1" applyFill="1" applyBorder="1" applyAlignment="1">
      <alignment horizontal="right" vertical="center" indent="1"/>
    </xf>
    <xf numFmtId="1" fontId="21" fillId="21" borderId="79" xfId="0" applyNumberFormat="1" applyFont="1" applyFill="1" applyBorder="1" applyAlignment="1">
      <alignment horizontal="left" vertical="center" wrapText="1" indent="1" readingOrder="1"/>
    </xf>
    <xf numFmtId="0" fontId="16" fillId="21" borderId="81" xfId="0" applyFont="1" applyFill="1" applyBorder="1" applyAlignment="1">
      <alignment horizontal="right" vertical="center" wrapText="1" indent="1"/>
    </xf>
    <xf numFmtId="167" fontId="21" fillId="21" borderId="82" xfId="0" applyNumberFormat="1" applyFont="1" applyFill="1" applyBorder="1" applyAlignment="1">
      <alignment horizontal="right" vertical="center" indent="1"/>
    </xf>
    <xf numFmtId="171" fontId="21" fillId="21" borderId="82" xfId="0" applyNumberFormat="1" applyFont="1" applyFill="1" applyBorder="1" applyAlignment="1">
      <alignment horizontal="right" vertical="center" indent="1"/>
    </xf>
    <xf numFmtId="1" fontId="21" fillId="21" borderId="83" xfId="0" applyNumberFormat="1" applyFont="1" applyFill="1" applyBorder="1" applyAlignment="1">
      <alignment horizontal="left" vertical="center" wrapText="1" indent="1" readingOrder="1"/>
    </xf>
    <xf numFmtId="0" fontId="16" fillId="21" borderId="83" xfId="0" applyFont="1" applyFill="1" applyBorder="1" applyAlignment="1">
      <alignment horizontal="left" vertical="center" indent="1"/>
    </xf>
    <xf numFmtId="172" fontId="21" fillId="21" borderId="75" xfId="0" applyNumberFormat="1" applyFont="1" applyFill="1" applyBorder="1" applyAlignment="1">
      <alignment horizontal="right" vertical="center" indent="1"/>
    </xf>
    <xf numFmtId="176" fontId="21" fillId="21" borderId="75" xfId="0" applyNumberFormat="1" applyFont="1" applyFill="1" applyBorder="1" applyAlignment="1">
      <alignment horizontal="right" vertical="center" indent="1"/>
    </xf>
    <xf numFmtId="167" fontId="21" fillId="21" borderId="79" xfId="1" applyNumberFormat="1" applyFont="1" applyFill="1" applyBorder="1" applyAlignment="1">
      <alignment horizontal="left" vertical="center" wrapText="1" indent="1" readingOrder="1"/>
    </xf>
    <xf numFmtId="0" fontId="16" fillId="21" borderId="96" xfId="0" applyFont="1" applyFill="1" applyBorder="1" applyAlignment="1">
      <alignment horizontal="left" vertical="center" indent="1"/>
    </xf>
    <xf numFmtId="167" fontId="21" fillId="21" borderId="72" xfId="0" applyNumberFormat="1" applyFont="1" applyFill="1" applyBorder="1" applyAlignment="1">
      <alignment horizontal="right" vertical="center" indent="1"/>
    </xf>
    <xf numFmtId="3" fontId="21" fillId="21" borderId="78" xfId="0" applyNumberFormat="1" applyFont="1" applyFill="1" applyBorder="1" applyAlignment="1">
      <alignment horizontal="right" vertical="center" indent="1"/>
    </xf>
    <xf numFmtId="3" fontId="21" fillId="21" borderId="78" xfId="0" applyNumberFormat="1" applyFont="1" applyFill="1" applyBorder="1" applyAlignment="1">
      <alignment horizontal="left" vertical="center" indent="1"/>
    </xf>
    <xf numFmtId="167" fontId="25" fillId="21" borderId="75" xfId="0" applyNumberFormat="1" applyFont="1" applyFill="1" applyBorder="1" applyAlignment="1">
      <alignment horizontal="right" vertical="center" indent="1"/>
    </xf>
    <xf numFmtId="0" fontId="16" fillId="21" borderId="78" xfId="0" applyFont="1" applyFill="1" applyBorder="1" applyAlignment="1">
      <alignment horizontal="right" indent="1"/>
    </xf>
    <xf numFmtId="167" fontId="25" fillId="21" borderId="78" xfId="1" applyNumberFormat="1" applyFont="1" applyFill="1" applyBorder="1" applyAlignment="1">
      <alignment horizontal="right" vertical="center" indent="1"/>
    </xf>
    <xf numFmtId="0" fontId="13" fillId="21" borderId="123" xfId="0" applyFont="1" applyFill="1" applyBorder="1" applyAlignment="1">
      <alignment horizontal="right" indent="1"/>
    </xf>
    <xf numFmtId="167" fontId="25" fillId="21" borderId="126" xfId="1" applyNumberFormat="1" applyFont="1" applyFill="1" applyBorder="1" applyAlignment="1">
      <alignment horizontal="left" vertical="center" indent="1"/>
    </xf>
    <xf numFmtId="0" fontId="130" fillId="21" borderId="75" xfId="0" applyFont="1" applyFill="1" applyBorder="1" applyAlignment="1">
      <alignment horizontal="right" vertical="center" indent="1"/>
    </xf>
    <xf numFmtId="3" fontId="21" fillId="21" borderId="75" xfId="1" applyNumberFormat="1" applyFont="1" applyFill="1" applyBorder="1" applyAlignment="1">
      <alignment horizontal="right" vertical="center" indent="1" readingOrder="1"/>
    </xf>
    <xf numFmtId="3" fontId="27" fillId="21" borderId="75" xfId="1" applyNumberFormat="1" applyFont="1" applyFill="1" applyBorder="1" applyAlignment="1">
      <alignment horizontal="right" vertical="center" indent="1" readingOrder="1"/>
    </xf>
    <xf numFmtId="1" fontId="26" fillId="21" borderId="75" xfId="0" applyNumberFormat="1" applyFont="1" applyFill="1" applyBorder="1" applyAlignment="1">
      <alignment horizontal="left" indent="1" readingOrder="1"/>
    </xf>
    <xf numFmtId="0" fontId="130" fillId="21" borderId="81" xfId="0" applyFont="1" applyFill="1" applyBorder="1" applyAlignment="1">
      <alignment horizontal="right" vertical="center" indent="1"/>
    </xf>
    <xf numFmtId="3" fontId="21" fillId="21" borderId="82" xfId="1" applyNumberFormat="1" applyFont="1" applyFill="1" applyBorder="1" applyAlignment="1">
      <alignment horizontal="right" vertical="center" indent="1" readingOrder="1"/>
    </xf>
    <xf numFmtId="1" fontId="26" fillId="21" borderId="83" xfId="0" applyNumberFormat="1" applyFont="1" applyFill="1" applyBorder="1" applyAlignment="1">
      <alignment horizontal="left" indent="1" readingOrder="1"/>
    </xf>
    <xf numFmtId="0" fontId="130" fillId="21" borderId="123" xfId="0" applyFont="1" applyFill="1" applyBorder="1" applyAlignment="1">
      <alignment horizontal="right" indent="1"/>
    </xf>
    <xf numFmtId="3" fontId="25" fillId="21" borderId="142" xfId="0" applyNumberFormat="1" applyFont="1" applyFill="1" applyBorder="1" applyAlignment="1">
      <alignment horizontal="right" vertical="center" indent="1"/>
    </xf>
    <xf numFmtId="0" fontId="81" fillId="21" borderId="126" xfId="0" applyFont="1" applyFill="1" applyBorder="1" applyAlignment="1">
      <alignment horizontal="left" indent="1"/>
    </xf>
    <xf numFmtId="3" fontId="25" fillId="21" borderId="75" xfId="1" applyNumberFormat="1" applyFont="1" applyFill="1" applyBorder="1" applyAlignment="1">
      <alignment horizontal="right" vertical="center" indent="1" readingOrder="1"/>
    </xf>
    <xf numFmtId="3" fontId="21" fillId="21" borderId="78" xfId="1" applyNumberFormat="1" applyFont="1" applyFill="1" applyBorder="1" applyAlignment="1">
      <alignment horizontal="right" vertical="center" indent="1" readingOrder="1"/>
    </xf>
    <xf numFmtId="1" fontId="26" fillId="21" borderId="78" xfId="0" applyNumberFormat="1" applyFont="1" applyFill="1" applyBorder="1" applyAlignment="1">
      <alignment horizontal="left" indent="1" readingOrder="1"/>
    </xf>
    <xf numFmtId="0" fontId="81" fillId="21" borderId="120" xfId="0" applyFont="1" applyFill="1" applyBorder="1" applyAlignment="1">
      <alignment horizontal="left" indent="1"/>
    </xf>
    <xf numFmtId="3" fontId="24" fillId="21" borderId="72" xfId="1" applyNumberFormat="1" applyFont="1" applyFill="1" applyBorder="1" applyAlignment="1">
      <alignment horizontal="right" vertical="center" indent="1" readingOrder="1"/>
    </xf>
    <xf numFmtId="1" fontId="82" fillId="21" borderId="73" xfId="0" applyNumberFormat="1" applyFont="1" applyFill="1" applyBorder="1" applyAlignment="1">
      <alignment horizontal="left" indent="1" readingOrder="1"/>
    </xf>
    <xf numFmtId="3" fontId="24" fillId="21" borderId="75" xfId="1" applyNumberFormat="1" applyFont="1" applyFill="1" applyBorder="1" applyAlignment="1">
      <alignment horizontal="right" vertical="center" indent="1" readingOrder="1"/>
    </xf>
    <xf numFmtId="1" fontId="26" fillId="21" borderId="76" xfId="0" applyNumberFormat="1" applyFont="1" applyFill="1" applyBorder="1" applyAlignment="1">
      <alignment horizontal="left" indent="1" readingOrder="1"/>
    </xf>
    <xf numFmtId="0" fontId="130" fillId="21" borderId="74" xfId="0" applyFont="1" applyFill="1" applyBorder="1" applyAlignment="1">
      <alignment horizontal="right" vertical="center" indent="1"/>
    </xf>
    <xf numFmtId="0" fontId="130" fillId="21" borderId="71" xfId="0" applyFont="1" applyFill="1" applyBorder="1" applyAlignment="1">
      <alignment horizontal="right" vertical="center" indent="1"/>
    </xf>
    <xf numFmtId="1" fontId="82" fillId="21" borderId="72" xfId="0" applyNumberFormat="1" applyFont="1" applyFill="1" applyBorder="1" applyAlignment="1">
      <alignment horizontal="left" indent="1" readingOrder="1"/>
    </xf>
    <xf numFmtId="1" fontId="82" fillId="21" borderId="75" xfId="0" applyNumberFormat="1" applyFont="1" applyFill="1" applyBorder="1" applyAlignment="1">
      <alignment horizontal="left" indent="1" readingOrder="1"/>
    </xf>
    <xf numFmtId="0" fontId="130" fillId="21" borderId="77" xfId="0" applyFont="1" applyFill="1" applyBorder="1" applyAlignment="1">
      <alignment horizontal="right" vertical="center" indent="1"/>
    </xf>
    <xf numFmtId="3" fontId="21" fillId="21" borderId="83" xfId="1" applyNumberFormat="1" applyFont="1" applyFill="1" applyBorder="1" applyAlignment="1">
      <alignment horizontal="right" vertical="center" indent="1" readingOrder="1"/>
    </xf>
    <xf numFmtId="1" fontId="26" fillId="21" borderId="0" xfId="0" applyNumberFormat="1" applyFont="1" applyFill="1" applyBorder="1" applyAlignment="1">
      <alignment horizontal="left" indent="1" readingOrder="1"/>
    </xf>
    <xf numFmtId="3" fontId="24" fillId="21" borderId="82" xfId="1" applyNumberFormat="1" applyFont="1" applyFill="1" applyBorder="1" applyAlignment="1">
      <alignment horizontal="right" vertical="center" indent="1" readingOrder="1"/>
    </xf>
    <xf numFmtId="0" fontId="130" fillId="21" borderId="82" xfId="0" applyFont="1" applyFill="1" applyBorder="1" applyAlignment="1">
      <alignment horizontal="right" vertical="center" indent="1"/>
    </xf>
    <xf numFmtId="1" fontId="26" fillId="21" borderId="83" xfId="0" applyNumberFormat="1" applyFont="1" applyFill="1" applyBorder="1" applyAlignment="1">
      <alignment horizontal="left" vertical="center" indent="1" readingOrder="1"/>
    </xf>
    <xf numFmtId="1" fontId="82" fillId="21" borderId="83" xfId="0" applyNumberFormat="1" applyFont="1" applyFill="1" applyBorder="1" applyAlignment="1">
      <alignment horizontal="left" vertical="center" indent="1" readingOrder="1"/>
    </xf>
    <xf numFmtId="9" fontId="24" fillId="21" borderId="82" xfId="1" applyNumberFormat="1" applyFont="1" applyFill="1" applyBorder="1" applyAlignment="1">
      <alignment horizontal="right" vertical="center" indent="1" readingOrder="1"/>
    </xf>
    <xf numFmtId="9" fontId="21" fillId="21" borderId="82" xfId="1" applyNumberFormat="1" applyFont="1" applyFill="1" applyBorder="1" applyAlignment="1">
      <alignment horizontal="right" vertical="center" indent="1" readingOrder="1"/>
    </xf>
    <xf numFmtId="9" fontId="25" fillId="21" borderId="142" xfId="0" applyNumberFormat="1" applyFont="1" applyFill="1" applyBorder="1" applyAlignment="1">
      <alignment horizontal="right" vertical="center" indent="1"/>
    </xf>
    <xf numFmtId="172" fontId="21" fillId="21" borderId="82" xfId="1" applyNumberFormat="1" applyFont="1" applyFill="1" applyBorder="1" applyAlignment="1">
      <alignment horizontal="right" vertical="center" indent="1" readingOrder="1"/>
    </xf>
    <xf numFmtId="172" fontId="21" fillId="21" borderId="75" xfId="1" applyNumberFormat="1" applyFont="1" applyFill="1" applyBorder="1" applyAlignment="1">
      <alignment horizontal="right" vertical="center" indent="1" readingOrder="1"/>
    </xf>
    <xf numFmtId="0" fontId="16" fillId="21" borderId="78" xfId="0" applyFont="1" applyFill="1" applyBorder="1" applyAlignment="1">
      <alignment horizontal="right" vertical="center" indent="1"/>
    </xf>
    <xf numFmtId="0" fontId="0" fillId="21" borderId="82" xfId="0" applyFill="1" applyBorder="1"/>
    <xf numFmtId="172" fontId="21" fillId="21" borderId="78" xfId="1" applyNumberFormat="1" applyFont="1" applyFill="1" applyBorder="1" applyAlignment="1">
      <alignment horizontal="right" vertical="center" indent="1" readingOrder="1"/>
    </xf>
    <xf numFmtId="1" fontId="26" fillId="21" borderId="79" xfId="0" applyNumberFormat="1" applyFont="1" applyFill="1" applyBorder="1" applyAlignment="1">
      <alignment horizontal="left" indent="1" readingOrder="1"/>
    </xf>
    <xf numFmtId="0" fontId="16" fillId="21" borderId="72" xfId="0" applyFont="1" applyFill="1" applyBorder="1" applyAlignment="1">
      <alignment horizontal="right" vertical="center" indent="1"/>
    </xf>
    <xf numFmtId="172" fontId="24" fillId="21" borderId="72" xfId="1" applyNumberFormat="1" applyFont="1" applyFill="1" applyBorder="1" applyAlignment="1">
      <alignment horizontal="right" vertical="center" indent="1" readingOrder="1"/>
    </xf>
    <xf numFmtId="172" fontId="25" fillId="21" borderId="142" xfId="0" applyNumberFormat="1" applyFont="1" applyFill="1" applyBorder="1" applyAlignment="1">
      <alignment horizontal="right" vertical="center" indent="1"/>
    </xf>
    <xf numFmtId="3" fontId="0" fillId="21" borderId="82" xfId="0" applyNumberFormat="1" applyFill="1" applyBorder="1"/>
    <xf numFmtId="171" fontId="24" fillId="21" borderId="72" xfId="746" applyNumberFormat="1" applyFont="1" applyFill="1" applyBorder="1" applyAlignment="1">
      <alignment horizontal="right" vertical="center" indent="1" readingOrder="1"/>
    </xf>
    <xf numFmtId="171" fontId="21" fillId="21" borderId="75" xfId="1" applyNumberFormat="1" applyFont="1" applyFill="1" applyBorder="1" applyAlignment="1">
      <alignment horizontal="right" vertical="center" indent="1" readingOrder="1"/>
    </xf>
    <xf numFmtId="171" fontId="21" fillId="21" borderId="75" xfId="746" applyNumberFormat="1" applyFont="1" applyFill="1" applyBorder="1" applyAlignment="1">
      <alignment horizontal="right" vertical="center" indent="1" readingOrder="1"/>
    </xf>
    <xf numFmtId="171" fontId="21" fillId="21" borderId="78" xfId="1" applyNumberFormat="1" applyFont="1" applyFill="1" applyBorder="1" applyAlignment="1">
      <alignment horizontal="right" vertical="center" indent="1" readingOrder="1"/>
    </xf>
    <xf numFmtId="171" fontId="21" fillId="21" borderId="78" xfId="746" applyNumberFormat="1" applyFont="1" applyFill="1" applyBorder="1" applyAlignment="1">
      <alignment horizontal="right" vertical="center" indent="1" readingOrder="1"/>
    </xf>
    <xf numFmtId="171" fontId="25" fillId="21" borderId="142" xfId="746" applyNumberFormat="1" applyFont="1" applyFill="1" applyBorder="1" applyAlignment="1">
      <alignment horizontal="right" vertical="center" indent="1"/>
    </xf>
    <xf numFmtId="4" fontId="24" fillId="21" borderId="72" xfId="1" applyNumberFormat="1" applyFont="1" applyFill="1" applyBorder="1" applyAlignment="1">
      <alignment horizontal="right" vertical="center" indent="1" readingOrder="1"/>
    </xf>
    <xf numFmtId="172" fontId="0" fillId="21" borderId="82" xfId="0" applyNumberFormat="1" applyFill="1" applyBorder="1"/>
    <xf numFmtId="176" fontId="21" fillId="21" borderId="78" xfId="1" applyNumberFormat="1" applyFont="1" applyFill="1" applyBorder="1" applyAlignment="1">
      <alignment horizontal="right" vertical="center" indent="1" readingOrder="1"/>
    </xf>
    <xf numFmtId="172" fontId="25" fillId="21" borderId="142" xfId="1" applyNumberFormat="1" applyFont="1" applyFill="1" applyBorder="1" applyAlignment="1">
      <alignment horizontal="right" vertical="center" indent="1" readingOrder="1"/>
    </xf>
    <xf numFmtId="1" fontId="81" fillId="21" borderId="126" xfId="0" applyNumberFormat="1" applyFont="1" applyFill="1" applyBorder="1" applyAlignment="1">
      <alignment horizontal="left" indent="1" readingOrder="1"/>
    </xf>
    <xf numFmtId="167" fontId="21" fillId="21" borderId="72" xfId="1" applyNumberFormat="1" applyFont="1" applyFill="1" applyBorder="1" applyAlignment="1">
      <alignment horizontal="right" vertical="center" indent="1" readingOrder="1"/>
    </xf>
    <xf numFmtId="1" fontId="26" fillId="21" borderId="73" xfId="0" applyNumberFormat="1" applyFont="1" applyFill="1" applyBorder="1" applyAlignment="1">
      <alignment horizontal="left" indent="1" readingOrder="1"/>
    </xf>
    <xf numFmtId="167" fontId="21" fillId="21" borderId="78" xfId="1" applyNumberFormat="1" applyFont="1" applyFill="1" applyBorder="1" applyAlignment="1">
      <alignment horizontal="right" vertical="center" indent="1" readingOrder="1"/>
    </xf>
    <xf numFmtId="167" fontId="21" fillId="21" borderId="73" xfId="1" applyNumberFormat="1" applyFont="1" applyFill="1" applyBorder="1" applyAlignment="1">
      <alignment horizontal="left" vertical="center" indent="1" readingOrder="1"/>
    </xf>
    <xf numFmtId="167" fontId="0" fillId="21" borderId="75" xfId="0" applyNumberFormat="1" applyFill="1" applyBorder="1"/>
    <xf numFmtId="167" fontId="21" fillId="21" borderId="75" xfId="1" applyNumberFormat="1" applyFont="1" applyFill="1" applyBorder="1" applyAlignment="1">
      <alignment horizontal="right" vertical="center" indent="1" readingOrder="1"/>
    </xf>
    <xf numFmtId="167" fontId="25" fillId="21" borderId="142" xfId="0" applyNumberFormat="1" applyFont="1" applyFill="1" applyBorder="1" applyAlignment="1">
      <alignment horizontal="right" vertical="center" indent="1"/>
    </xf>
    <xf numFmtId="167" fontId="25" fillId="21" borderId="142" xfId="0" applyNumberFormat="1" applyFont="1" applyFill="1" applyBorder="1" applyAlignment="1">
      <alignment horizontal="right" vertical="center"/>
    </xf>
    <xf numFmtId="167" fontId="16" fillId="21" borderId="74" xfId="0" applyNumberFormat="1" applyFont="1" applyFill="1" applyBorder="1" applyAlignment="1">
      <alignment horizontal="right" vertical="center" indent="1"/>
    </xf>
    <xf numFmtId="167" fontId="16" fillId="21" borderId="74" xfId="1" applyNumberFormat="1" applyFont="1" applyFill="1" applyBorder="1" applyAlignment="1">
      <alignment horizontal="right" vertical="center" indent="1" readingOrder="1"/>
    </xf>
    <xf numFmtId="167" fontId="16" fillId="21" borderId="81" xfId="1" applyNumberFormat="1" applyFont="1" applyFill="1" applyBorder="1" applyAlignment="1">
      <alignment horizontal="right" vertical="center" indent="1" readingOrder="1"/>
    </xf>
    <xf numFmtId="167" fontId="21" fillId="21" borderId="82" xfId="1" applyNumberFormat="1" applyFont="1" applyFill="1" applyBorder="1" applyAlignment="1">
      <alignment horizontal="right" vertical="center" indent="1" readingOrder="1"/>
    </xf>
    <xf numFmtId="0" fontId="13" fillId="21" borderId="120" xfId="0" applyFont="1" applyFill="1" applyBorder="1" applyAlignment="1">
      <alignment horizontal="right" indent="1"/>
    </xf>
    <xf numFmtId="3" fontId="25" fillId="21" borderId="120" xfId="0" applyNumberFormat="1" applyFont="1" applyFill="1" applyBorder="1" applyAlignment="1">
      <alignment horizontal="right" vertical="center" indent="1"/>
    </xf>
    <xf numFmtId="0" fontId="81" fillId="21" borderId="120" xfId="0" applyFont="1" applyFill="1" applyBorder="1" applyAlignment="1">
      <alignment horizontal="left" vertical="center"/>
    </xf>
    <xf numFmtId="0" fontId="16" fillId="21" borderId="120" xfId="0" applyFont="1" applyFill="1" applyBorder="1" applyAlignment="1">
      <alignment horizontal="right" vertical="center" indent="1"/>
    </xf>
    <xf numFmtId="3" fontId="21" fillId="21" borderId="120" xfId="1" applyNumberFormat="1" applyFont="1" applyFill="1" applyBorder="1" applyAlignment="1">
      <alignment horizontal="right" vertical="center" indent="1" readingOrder="1"/>
    </xf>
    <xf numFmtId="1" fontId="26" fillId="21" borderId="120" xfId="0" applyNumberFormat="1" applyFont="1" applyFill="1" applyBorder="1" applyAlignment="1">
      <alignment horizontal="left" vertical="center"/>
    </xf>
    <xf numFmtId="3" fontId="21" fillId="21" borderId="120" xfId="0" applyNumberFormat="1" applyFont="1" applyFill="1" applyBorder="1" applyAlignment="1">
      <alignment horizontal="right" vertical="center" indent="1"/>
    </xf>
    <xf numFmtId="3" fontId="21" fillId="21" borderId="120" xfId="1" applyNumberFormat="1" applyFont="1" applyFill="1" applyBorder="1" applyAlignment="1">
      <alignment horizontal="left" vertical="center"/>
    </xf>
    <xf numFmtId="3" fontId="25" fillId="21" borderId="120" xfId="0" applyNumberFormat="1" applyFont="1" applyFill="1" applyBorder="1" applyAlignment="1">
      <alignment horizontal="left" vertical="center"/>
    </xf>
    <xf numFmtId="0" fontId="106" fillId="21" borderId="120" xfId="0" applyFont="1" applyFill="1" applyBorder="1" applyAlignment="1">
      <alignment horizontal="right" vertical="center" wrapText="1" indent="1" readingOrder="2"/>
    </xf>
    <xf numFmtId="168" fontId="24" fillId="21" borderId="120" xfId="1" applyNumberFormat="1" applyFont="1" applyFill="1" applyBorder="1" applyAlignment="1">
      <alignment horizontal="right" vertical="center" indent="1" readingOrder="1"/>
    </xf>
    <xf numFmtId="168" fontId="27" fillId="21" borderId="120" xfId="1" applyNumberFormat="1" applyFont="1" applyFill="1" applyBorder="1" applyAlignment="1">
      <alignment horizontal="right" vertical="center" indent="1" readingOrder="1"/>
    </xf>
    <xf numFmtId="0" fontId="78" fillId="21" borderId="120" xfId="0" applyFont="1" applyFill="1" applyBorder="1" applyAlignment="1">
      <alignment horizontal="left" vertical="center" wrapText="1" indent="1" readingOrder="1"/>
    </xf>
    <xf numFmtId="0" fontId="80" fillId="21" borderId="120" xfId="0" applyFont="1" applyFill="1" applyBorder="1" applyAlignment="1">
      <alignment horizontal="left" vertical="center" wrapText="1" indent="1" readingOrder="1"/>
    </xf>
    <xf numFmtId="0" fontId="15" fillId="21" borderId="120" xfId="0" applyFont="1" applyFill="1" applyBorder="1" applyAlignment="1">
      <alignment horizontal="right" vertical="center" wrapText="1" indent="1" readingOrder="2"/>
    </xf>
    <xf numFmtId="0" fontId="79" fillId="21" borderId="120" xfId="0" applyFont="1" applyFill="1" applyBorder="1" applyAlignment="1">
      <alignment horizontal="left" vertical="center" wrapText="1" indent="1" readingOrder="1"/>
    </xf>
    <xf numFmtId="0" fontId="26" fillId="21" borderId="74" xfId="0" applyFont="1" applyFill="1" applyBorder="1" applyAlignment="1">
      <alignment horizontal="center" vertical="center"/>
    </xf>
    <xf numFmtId="0" fontId="126" fillId="21" borderId="75" xfId="0" applyFont="1" applyFill="1" applyBorder="1" applyAlignment="1">
      <alignment vertical="center"/>
    </xf>
    <xf numFmtId="174" fontId="21" fillId="21" borderId="75" xfId="1" applyNumberFormat="1" applyFont="1" applyFill="1" applyBorder="1" applyAlignment="1">
      <alignment vertical="center"/>
    </xf>
    <xf numFmtId="0" fontId="24" fillId="21" borderId="75" xfId="0" applyFont="1" applyFill="1" applyBorder="1" applyAlignment="1">
      <alignment vertical="center" wrapText="1"/>
    </xf>
    <xf numFmtId="0" fontId="24" fillId="21" borderId="76" xfId="0" applyFont="1" applyFill="1" applyBorder="1" applyAlignment="1">
      <alignment horizontal="center" vertical="center" readingOrder="1"/>
    </xf>
    <xf numFmtId="0" fontId="26" fillId="21" borderId="77" xfId="0" applyFont="1" applyFill="1" applyBorder="1" applyAlignment="1">
      <alignment horizontal="center" vertical="center"/>
    </xf>
    <xf numFmtId="0" fontId="126" fillId="21" borderId="78" xfId="0" applyFont="1" applyFill="1" applyBorder="1" applyAlignment="1">
      <alignment vertical="center"/>
    </xf>
    <xf numFmtId="174" fontId="21" fillId="21" borderId="78" xfId="1" applyNumberFormat="1" applyFont="1" applyFill="1" applyBorder="1" applyAlignment="1">
      <alignment vertical="center"/>
    </xf>
    <xf numFmtId="0" fontId="24" fillId="21" borderId="78" xfId="0" applyFont="1" applyFill="1" applyBorder="1" applyAlignment="1">
      <alignment vertical="center" wrapText="1"/>
    </xf>
    <xf numFmtId="2" fontId="24" fillId="21" borderId="79" xfId="0" applyNumberFormat="1" applyFont="1" applyFill="1" applyBorder="1" applyAlignment="1">
      <alignment horizontal="center" vertical="center" readingOrder="1"/>
    </xf>
    <xf numFmtId="0" fontId="24" fillId="21" borderId="79" xfId="0" applyFont="1" applyFill="1" applyBorder="1" applyAlignment="1">
      <alignment horizontal="center" vertical="center" readingOrder="1"/>
    </xf>
    <xf numFmtId="0" fontId="21" fillId="21" borderId="75" xfId="0" applyFont="1" applyFill="1" applyBorder="1" applyAlignment="1">
      <alignment vertical="center" wrapText="1"/>
    </xf>
    <xf numFmtId="0" fontId="21" fillId="21" borderId="76" xfId="0" applyFont="1" applyFill="1" applyBorder="1" applyAlignment="1">
      <alignment horizontal="center" vertical="center" readingOrder="1"/>
    </xf>
    <xf numFmtId="0" fontId="21" fillId="21" borderId="78" xfId="0" applyFont="1" applyFill="1" applyBorder="1" applyAlignment="1">
      <alignment vertical="center" wrapText="1"/>
    </xf>
    <xf numFmtId="0" fontId="21" fillId="21" borderId="79" xfId="0" applyFont="1" applyFill="1" applyBorder="1" applyAlignment="1">
      <alignment horizontal="center" vertical="center" readingOrder="1"/>
    </xf>
    <xf numFmtId="0" fontId="26" fillId="21" borderId="81" xfId="0" applyFont="1" applyFill="1" applyBorder="1" applyAlignment="1">
      <alignment horizontal="center" vertical="center"/>
    </xf>
    <xf numFmtId="0" fontId="126" fillId="21" borderId="82" xfId="0" applyFont="1" applyFill="1" applyBorder="1" applyAlignment="1">
      <alignment vertical="center"/>
    </xf>
    <xf numFmtId="174" fontId="21" fillId="21" borderId="82" xfId="1" applyNumberFormat="1" applyFont="1" applyFill="1" applyBorder="1" applyAlignment="1">
      <alignment vertical="center"/>
    </xf>
    <xf numFmtId="0" fontId="21" fillId="21" borderId="82" xfId="0" applyFont="1" applyFill="1" applyBorder="1" applyAlignment="1">
      <alignment vertical="center" wrapText="1"/>
    </xf>
    <xf numFmtId="0" fontId="21" fillId="21" borderId="83" xfId="0" applyFont="1" applyFill="1" applyBorder="1" applyAlignment="1">
      <alignment horizontal="center" vertical="center" readingOrder="1"/>
    </xf>
    <xf numFmtId="0" fontId="26" fillId="21" borderId="71" xfId="0" applyFont="1" applyFill="1" applyBorder="1" applyAlignment="1">
      <alignment horizontal="center" vertical="center"/>
    </xf>
    <xf numFmtId="0" fontId="126" fillId="21" borderId="72" xfId="0" applyFont="1" applyFill="1" applyBorder="1" applyAlignment="1">
      <alignment vertical="center"/>
    </xf>
    <xf numFmtId="174" fontId="21" fillId="21" borderId="72" xfId="1" applyNumberFormat="1" applyFont="1" applyFill="1" applyBorder="1" applyAlignment="1">
      <alignment vertical="center"/>
    </xf>
    <xf numFmtId="0" fontId="21" fillId="21" borderId="72" xfId="0" applyFont="1" applyFill="1" applyBorder="1" applyAlignment="1">
      <alignment vertical="center" wrapText="1"/>
    </xf>
    <xf numFmtId="0" fontId="21" fillId="21" borderId="73" xfId="0" applyFont="1" applyFill="1" applyBorder="1" applyAlignment="1">
      <alignment horizontal="center" vertical="center" readingOrder="1"/>
    </xf>
    <xf numFmtId="0" fontId="27" fillId="21" borderId="82" xfId="0" applyFont="1" applyFill="1" applyBorder="1" applyAlignment="1">
      <alignment vertical="center" wrapText="1"/>
    </xf>
    <xf numFmtId="0" fontId="24" fillId="21" borderId="82" xfId="0" applyFont="1" applyFill="1" applyBorder="1" applyAlignment="1">
      <alignment vertical="center" wrapText="1"/>
    </xf>
    <xf numFmtId="0" fontId="94" fillId="21" borderId="74" xfId="0" applyFont="1" applyFill="1" applyBorder="1" applyAlignment="1">
      <alignment horizontal="center" vertical="center" readingOrder="2"/>
    </xf>
    <xf numFmtId="0" fontId="21" fillId="21" borderId="75" xfId="0" applyFont="1" applyFill="1" applyBorder="1" applyAlignment="1">
      <alignment horizontal="right" vertical="center" indent="1"/>
    </xf>
    <xf numFmtId="0" fontId="25" fillId="21" borderId="76" xfId="0" applyFont="1" applyFill="1" applyBorder="1" applyAlignment="1">
      <alignment horizontal="center" vertical="center"/>
    </xf>
    <xf numFmtId="0" fontId="84" fillId="21" borderId="134" xfId="0" applyFont="1" applyFill="1" applyBorder="1" applyAlignment="1">
      <alignment horizontal="right" vertical="center" wrapText="1" indent="1" readingOrder="2"/>
    </xf>
    <xf numFmtId="167" fontId="21" fillId="21" borderId="135" xfId="1" applyNumberFormat="1" applyFont="1" applyFill="1" applyBorder="1" applyAlignment="1">
      <alignment horizontal="right" vertical="center" indent="1"/>
    </xf>
    <xf numFmtId="0" fontId="83" fillId="21" borderId="136" xfId="0" applyFont="1" applyFill="1" applyBorder="1" applyAlignment="1">
      <alignment horizontal="left" vertical="center" wrapText="1" indent="1"/>
    </xf>
    <xf numFmtId="0" fontId="84" fillId="21" borderId="10" xfId="0" applyFont="1" applyFill="1" applyBorder="1" applyAlignment="1">
      <alignment horizontal="right" vertical="center" wrapText="1" indent="1" readingOrder="2"/>
    </xf>
    <xf numFmtId="167" fontId="21" fillId="21" borderId="11" xfId="1" applyNumberFormat="1" applyFont="1" applyFill="1" applyBorder="1" applyAlignment="1">
      <alignment horizontal="right" vertical="center" indent="1"/>
    </xf>
    <xf numFmtId="168" fontId="21" fillId="21" borderId="11" xfId="1" applyNumberFormat="1" applyFont="1" applyFill="1" applyBorder="1" applyAlignment="1">
      <alignment horizontal="right" vertical="center" indent="1"/>
    </xf>
    <xf numFmtId="0" fontId="83" fillId="21" borderId="12" xfId="0" applyFont="1" applyFill="1" applyBorder="1" applyAlignment="1">
      <alignment horizontal="left" vertical="center" wrapText="1" indent="1"/>
    </xf>
    <xf numFmtId="0" fontId="85" fillId="21" borderId="10" xfId="0" applyFont="1" applyFill="1" applyBorder="1" applyAlignment="1">
      <alignment horizontal="right" vertical="center" wrapText="1" indent="1" readingOrder="2"/>
    </xf>
    <xf numFmtId="0" fontId="85" fillId="21" borderId="137" xfId="0" applyFont="1" applyFill="1" applyBorder="1" applyAlignment="1">
      <alignment horizontal="right" vertical="center" wrapText="1" indent="1" readingOrder="2"/>
    </xf>
    <xf numFmtId="167" fontId="21" fillId="21" borderId="138" xfId="1" applyNumberFormat="1" applyFont="1" applyFill="1" applyBorder="1" applyAlignment="1">
      <alignment horizontal="right" vertical="center" indent="1"/>
    </xf>
    <xf numFmtId="0" fontId="83" fillId="21" borderId="139" xfId="0" applyFont="1" applyFill="1" applyBorder="1" applyAlignment="1">
      <alignment horizontal="left" vertical="center" wrapText="1" indent="1"/>
    </xf>
    <xf numFmtId="0" fontId="21" fillId="21" borderId="150" xfId="0" applyFont="1" applyFill="1" applyBorder="1"/>
    <xf numFmtId="0" fontId="24" fillId="21" borderId="150" xfId="0" applyFont="1" applyFill="1" applyBorder="1"/>
    <xf numFmtId="0" fontId="24" fillId="21" borderId="156" xfId="0" applyFont="1" applyFill="1" applyBorder="1"/>
    <xf numFmtId="0" fontId="94" fillId="20" borderId="82" xfId="0" applyFont="1" applyFill="1" applyBorder="1" applyAlignment="1">
      <alignment horizontal="center" wrapText="1"/>
    </xf>
    <xf numFmtId="0" fontId="94" fillId="20" borderId="82" xfId="0" applyFont="1" applyFill="1" applyBorder="1" applyAlignment="1">
      <alignment horizontal="center" vertical="center" wrapText="1"/>
    </xf>
    <xf numFmtId="0" fontId="21" fillId="20" borderId="82" xfId="0" applyFont="1" applyFill="1" applyBorder="1" applyAlignment="1">
      <alignment horizontal="center" vertical="top" wrapText="1"/>
    </xf>
    <xf numFmtId="0" fontId="25" fillId="20" borderId="78" xfId="0" applyFont="1" applyFill="1" applyBorder="1" applyAlignment="1">
      <alignment horizontal="center" vertical="top" wrapText="1"/>
    </xf>
    <xf numFmtId="0" fontId="95" fillId="20" borderId="78" xfId="0" applyFont="1" applyFill="1" applyBorder="1" applyAlignment="1">
      <alignment horizontal="center" wrapText="1"/>
    </xf>
    <xf numFmtId="0" fontId="95" fillId="20" borderId="78" xfId="0" applyFont="1" applyFill="1" applyBorder="1" applyAlignment="1">
      <alignment horizontal="center" wrapText="1" readingOrder="2"/>
    </xf>
    <xf numFmtId="0" fontId="128" fillId="20" borderId="78" xfId="0" applyFont="1" applyFill="1" applyBorder="1" applyAlignment="1">
      <alignment horizontal="center" wrapText="1"/>
    </xf>
    <xf numFmtId="0" fontId="26" fillId="20" borderId="82" xfId="0" applyFont="1" applyFill="1" applyBorder="1" applyAlignment="1">
      <alignment horizontal="center" vertical="top" wrapText="1"/>
    </xf>
    <xf numFmtId="0" fontId="21" fillId="20" borderId="78" xfId="0" applyFont="1" applyFill="1" applyBorder="1" applyAlignment="1">
      <alignment horizontal="center" readingOrder="2"/>
    </xf>
    <xf numFmtId="0" fontId="77" fillId="20" borderId="72" xfId="0" applyFont="1" applyFill="1" applyBorder="1" applyAlignment="1">
      <alignment horizontal="center" vertical="top" readingOrder="1"/>
    </xf>
    <xf numFmtId="0" fontId="104" fillId="20" borderId="78" xfId="0" applyFont="1" applyFill="1" applyBorder="1" applyAlignment="1">
      <alignment horizontal="center" vertical="center" wrapText="1" readingOrder="2"/>
    </xf>
    <xf numFmtId="0" fontId="81" fillId="20" borderId="74" xfId="0" applyFont="1" applyFill="1" applyBorder="1" applyAlignment="1">
      <alignment horizontal="center" vertical="center" wrapText="1" readingOrder="1"/>
    </xf>
    <xf numFmtId="0" fontId="94" fillId="20" borderId="75" xfId="0" applyFont="1" applyFill="1" applyBorder="1" applyAlignment="1">
      <alignment horizontal="right" vertical="center" wrapText="1" readingOrder="2"/>
    </xf>
    <xf numFmtId="174" fontId="25" fillId="20" borderId="75" xfId="1" applyNumberFormat="1" applyFont="1" applyFill="1" applyBorder="1" applyAlignment="1">
      <alignment horizontal="left" vertical="center" readingOrder="1"/>
    </xf>
    <xf numFmtId="0" fontId="25" fillId="20" borderId="75" xfId="0" applyFont="1" applyFill="1" applyBorder="1" applyAlignment="1">
      <alignment horizontal="left" vertical="center" wrapText="1" readingOrder="1"/>
    </xf>
    <xf numFmtId="0" fontId="25" fillId="20" borderId="76" xfId="0" applyFont="1" applyFill="1" applyBorder="1" applyAlignment="1">
      <alignment horizontal="center" vertical="center" wrapText="1" readingOrder="1"/>
    </xf>
    <xf numFmtId="0" fontId="81" fillId="20" borderId="142" xfId="0" applyFont="1" applyFill="1" applyBorder="1" applyAlignment="1">
      <alignment horizontal="center" vertical="center" wrapText="1" readingOrder="1"/>
    </xf>
    <xf numFmtId="0" fontId="73" fillId="20" borderId="142" xfId="24" applyFont="1" applyFill="1" applyBorder="1" applyAlignment="1">
      <alignment horizontal="right" vertical="center" wrapText="1" readingOrder="2"/>
    </xf>
    <xf numFmtId="174" fontId="25" fillId="20" borderId="142" xfId="1" applyNumberFormat="1" applyFont="1" applyFill="1" applyBorder="1" applyAlignment="1">
      <alignment horizontal="left" vertical="center" readingOrder="1"/>
    </xf>
    <xf numFmtId="0" fontId="25" fillId="20" borderId="142" xfId="0" applyFont="1" applyFill="1" applyBorder="1" applyAlignment="1">
      <alignment horizontal="left" vertical="center" wrapText="1" readingOrder="1"/>
    </xf>
    <xf numFmtId="0" fontId="25" fillId="20" borderId="142" xfId="0" applyFont="1" applyFill="1" applyBorder="1" applyAlignment="1">
      <alignment horizontal="center" vertical="center" wrapText="1" readingOrder="1"/>
    </xf>
    <xf numFmtId="0" fontId="94" fillId="20" borderId="142" xfId="0" applyFont="1" applyFill="1" applyBorder="1" applyAlignment="1">
      <alignment horizontal="right" vertical="center" wrapText="1" readingOrder="2"/>
    </xf>
    <xf numFmtId="0" fontId="94" fillId="20" borderId="78" xfId="0" applyFont="1" applyFill="1" applyBorder="1" applyAlignment="1">
      <alignment horizontal="center" vertical="center"/>
    </xf>
    <xf numFmtId="0" fontId="94" fillId="20" borderId="129" xfId="0" applyFont="1" applyFill="1" applyBorder="1" applyAlignment="1">
      <alignment horizontal="center" wrapText="1"/>
    </xf>
    <xf numFmtId="0" fontId="81" fillId="20" borderId="132" xfId="0" applyFont="1" applyFill="1" applyBorder="1" applyAlignment="1">
      <alignment horizontal="center" vertical="top" wrapText="1"/>
    </xf>
    <xf numFmtId="0" fontId="49" fillId="20" borderId="72" xfId="0" applyFont="1" applyFill="1" applyBorder="1" applyAlignment="1">
      <alignment horizontal="center" vertical="center" wrapText="1" readingOrder="2"/>
    </xf>
    <xf numFmtId="0" fontId="49" fillId="20" borderId="72" xfId="0" applyFont="1" applyFill="1" applyBorder="1" applyAlignment="1">
      <alignment horizontal="center" wrapText="1" readingOrder="2"/>
    </xf>
    <xf numFmtId="0" fontId="94" fillId="20" borderId="82" xfId="0" applyFont="1" applyFill="1" applyBorder="1" applyAlignment="1">
      <alignment horizontal="center" vertical="center" readingOrder="2"/>
    </xf>
    <xf numFmtId="0" fontId="81" fillId="20" borderId="72" xfId="0" applyFont="1" applyFill="1" applyBorder="1" applyAlignment="1">
      <alignment horizontal="center" vertical="center" readingOrder="2"/>
    </xf>
    <xf numFmtId="0" fontId="77" fillId="20" borderId="82" xfId="0" applyFont="1" applyFill="1" applyBorder="1" applyAlignment="1">
      <alignment horizontal="center" vertical="top" readingOrder="1"/>
    </xf>
    <xf numFmtId="0" fontId="14" fillId="20" borderId="160" xfId="0" applyFont="1" applyFill="1" applyBorder="1" applyAlignment="1">
      <alignment horizontal="center" readingOrder="2"/>
    </xf>
    <xf numFmtId="0" fontId="14" fillId="20" borderId="160" xfId="0" applyFont="1" applyFill="1" applyBorder="1" applyAlignment="1">
      <alignment horizontal="center" wrapText="1" readingOrder="2"/>
    </xf>
    <xf numFmtId="0" fontId="14" fillId="20" borderId="160" xfId="0" applyFont="1" applyFill="1" applyBorder="1" applyAlignment="1">
      <alignment horizontal="center"/>
    </xf>
    <xf numFmtId="0" fontId="81" fillId="20" borderId="82" xfId="0" applyFont="1" applyFill="1" applyBorder="1" applyAlignment="1">
      <alignment horizontal="center" vertical="top"/>
    </xf>
    <xf numFmtId="0" fontId="25" fillId="20" borderId="82" xfId="0" applyFont="1" applyFill="1" applyBorder="1" applyAlignment="1">
      <alignment horizontal="center" vertical="top" wrapText="1" readingOrder="2"/>
    </xf>
    <xf numFmtId="0" fontId="25" fillId="20" borderId="82" xfId="0" applyFont="1" applyFill="1" applyBorder="1" applyAlignment="1">
      <alignment horizontal="center" vertical="center" wrapText="1" readingOrder="2"/>
    </xf>
    <xf numFmtId="0" fontId="22" fillId="20" borderId="191" xfId="0" applyFont="1" applyFill="1" applyBorder="1" applyAlignment="1">
      <alignment horizontal="left" vertical="center" readingOrder="1"/>
    </xf>
    <xf numFmtId="0" fontId="27" fillId="20" borderId="191" xfId="0" applyFont="1" applyFill="1" applyBorder="1" applyAlignment="1">
      <alignment horizontal="left" vertical="center" wrapText="1" readingOrder="1"/>
    </xf>
    <xf numFmtId="0" fontId="164" fillId="20" borderId="194" xfId="0" applyFont="1" applyFill="1" applyBorder="1" applyAlignment="1">
      <alignment horizontal="center" readingOrder="2"/>
    </xf>
    <xf numFmtId="0" fontId="164" fillId="20" borderId="194" xfId="0" applyFont="1" applyFill="1" applyBorder="1" applyAlignment="1">
      <alignment horizontal="center" vertical="center" wrapText="1" readingOrder="2"/>
    </xf>
    <xf numFmtId="0" fontId="22" fillId="0" borderId="195" xfId="0" applyFont="1" applyBorder="1" applyAlignment="1">
      <alignment horizontal="left" vertical="center" readingOrder="1"/>
    </xf>
    <xf numFmtId="0" fontId="22" fillId="0" borderId="196" xfId="0" applyFont="1" applyBorder="1" applyAlignment="1">
      <alignment horizontal="left" vertical="center" readingOrder="1"/>
    </xf>
    <xf numFmtId="0" fontId="22" fillId="0" borderId="197" xfId="0" applyFont="1" applyBorder="1" applyAlignment="1">
      <alignment horizontal="left" vertical="center" readingOrder="1"/>
    </xf>
    <xf numFmtId="0" fontId="22" fillId="0" borderId="198" xfId="0" applyFont="1" applyBorder="1" applyAlignment="1">
      <alignment horizontal="left" vertical="center" readingOrder="1"/>
    </xf>
    <xf numFmtId="0" fontId="22" fillId="0" borderId="199" xfId="0" applyFont="1" applyBorder="1" applyAlignment="1">
      <alignment horizontal="left" vertical="center" readingOrder="1"/>
    </xf>
    <xf numFmtId="0" fontId="22" fillId="0" borderId="200" xfId="0" applyFont="1" applyBorder="1" applyAlignment="1">
      <alignment horizontal="left" vertical="center" readingOrder="1"/>
    </xf>
    <xf numFmtId="0" fontId="17" fillId="0" borderId="198" xfId="0" applyFont="1" applyBorder="1" applyAlignment="1">
      <alignment horizontal="left" vertical="center" readingOrder="1"/>
    </xf>
    <xf numFmtId="0" fontId="17" fillId="0" borderId="199" xfId="0" applyFont="1" applyBorder="1" applyAlignment="1">
      <alignment horizontal="left" vertical="center" readingOrder="1"/>
    </xf>
    <xf numFmtId="0" fontId="17" fillId="0" borderId="200" xfId="0" applyFont="1" applyBorder="1" applyAlignment="1">
      <alignment horizontal="left" vertical="center" readingOrder="1"/>
    </xf>
    <xf numFmtId="0" fontId="169" fillId="0" borderId="201" xfId="0" applyFont="1" applyBorder="1" applyAlignment="1">
      <alignment horizontal="center" vertical="center" readingOrder="2"/>
    </xf>
    <xf numFmtId="0" fontId="169" fillId="0" borderId="202" xfId="0" applyFont="1" applyBorder="1" applyAlignment="1">
      <alignment horizontal="center" vertical="center" readingOrder="2"/>
    </xf>
    <xf numFmtId="0" fontId="169" fillId="0" borderId="203" xfId="0" applyFont="1" applyBorder="1" applyAlignment="1">
      <alignment horizontal="center" vertical="center" readingOrder="2"/>
    </xf>
    <xf numFmtId="0" fontId="169" fillId="0" borderId="198" xfId="0" applyFont="1" applyBorder="1" applyAlignment="1">
      <alignment horizontal="right" vertical="center" wrapText="1" readingOrder="2"/>
    </xf>
    <xf numFmtId="0" fontId="169" fillId="0" borderId="199" xfId="0" applyFont="1" applyBorder="1" applyAlignment="1">
      <alignment horizontal="right" vertical="center" wrapText="1" readingOrder="2"/>
    </xf>
    <xf numFmtId="0" fontId="169" fillId="0" borderId="200" xfId="0" applyFont="1" applyBorder="1" applyAlignment="1">
      <alignment horizontal="right" vertical="center" wrapText="1" readingOrder="2"/>
    </xf>
    <xf numFmtId="0" fontId="21" fillId="0" borderId="201" xfId="0" applyFont="1" applyBorder="1" applyAlignment="1">
      <alignment horizontal="center" vertical="center" readingOrder="1"/>
    </xf>
    <xf numFmtId="0" fontId="21" fillId="0" borderId="202" xfId="0" applyFont="1" applyBorder="1" applyAlignment="1">
      <alignment horizontal="center" vertical="center" readingOrder="1"/>
    </xf>
    <xf numFmtId="0" fontId="21" fillId="0" borderId="198" xfId="0" applyFont="1" applyBorder="1" applyAlignment="1">
      <alignment vertical="center" wrapText="1"/>
    </xf>
    <xf numFmtId="0" fontId="21" fillId="0" borderId="199" xfId="0" applyFont="1" applyBorder="1" applyAlignment="1">
      <alignment vertical="center" wrapText="1"/>
    </xf>
    <xf numFmtId="0" fontId="21" fillId="0" borderId="200" xfId="0" applyFont="1" applyBorder="1" applyAlignment="1">
      <alignment vertical="center" wrapText="1"/>
    </xf>
    <xf numFmtId="0" fontId="170" fillId="0" borderId="199" xfId="0" applyFont="1" applyBorder="1" applyAlignment="1">
      <alignment wrapText="1"/>
    </xf>
    <xf numFmtId="0" fontId="24" fillId="0" borderId="198" xfId="0" applyFont="1" applyBorder="1" applyAlignment="1">
      <alignment vertical="center" wrapText="1"/>
    </xf>
    <xf numFmtId="0" fontId="24" fillId="0" borderId="199" xfId="0" applyFont="1" applyBorder="1" applyAlignment="1">
      <alignment vertical="center" wrapText="1"/>
    </xf>
    <xf numFmtId="0" fontId="24" fillId="0" borderId="199" xfId="0" applyFont="1" applyBorder="1" applyAlignment="1">
      <alignment horizontal="left" vertical="center" wrapText="1" readingOrder="1"/>
    </xf>
    <xf numFmtId="0" fontId="24" fillId="0" borderId="200" xfId="0" applyFont="1" applyBorder="1" applyAlignment="1">
      <alignment vertical="center" wrapText="1"/>
    </xf>
    <xf numFmtId="0" fontId="166" fillId="0" borderId="198" xfId="0" applyFont="1" applyBorder="1" applyAlignment="1">
      <alignment horizontal="right" vertical="center" wrapText="1" readingOrder="2"/>
    </xf>
    <xf numFmtId="0" fontId="166" fillId="0" borderId="199" xfId="0" applyFont="1" applyBorder="1" applyAlignment="1">
      <alignment horizontal="right" vertical="center" wrapText="1" readingOrder="2"/>
    </xf>
    <xf numFmtId="0" fontId="171" fillId="0" borderId="199" xfId="0" applyFont="1" applyBorder="1"/>
    <xf numFmtId="0" fontId="166" fillId="0" borderId="200" xfId="0" applyFont="1" applyBorder="1" applyAlignment="1">
      <alignment horizontal="right" vertical="center" wrapText="1" readingOrder="2"/>
    </xf>
    <xf numFmtId="0" fontId="169" fillId="0" borderId="198" xfId="0" applyFont="1" applyBorder="1" applyAlignment="1">
      <alignment horizontal="center" vertical="center" readingOrder="2"/>
    </xf>
    <xf numFmtId="0" fontId="169" fillId="0" borderId="199" xfId="0" applyFont="1" applyBorder="1" applyAlignment="1">
      <alignment horizontal="center" vertical="center" readingOrder="2"/>
    </xf>
    <xf numFmtId="0" fontId="169" fillId="0" borderId="200" xfId="0" applyFont="1" applyBorder="1" applyAlignment="1">
      <alignment horizontal="center" vertical="center" readingOrder="2"/>
    </xf>
    <xf numFmtId="0" fontId="24" fillId="0" borderId="198" xfId="0" applyFont="1" applyBorder="1" applyAlignment="1">
      <alignment horizontal="center" vertical="center" readingOrder="1"/>
    </xf>
    <xf numFmtId="0" fontId="24" fillId="0" borderId="199" xfId="0" applyFont="1" applyBorder="1" applyAlignment="1">
      <alignment horizontal="center" vertical="center" readingOrder="1"/>
    </xf>
    <xf numFmtId="0" fontId="24" fillId="0" borderId="200" xfId="0" applyFont="1" applyBorder="1" applyAlignment="1">
      <alignment horizontal="center" vertical="center" readingOrder="1"/>
    </xf>
    <xf numFmtId="0" fontId="21" fillId="0" borderId="198" xfId="0" applyFont="1" applyBorder="1" applyAlignment="1">
      <alignment horizontal="center" vertical="center" readingOrder="1"/>
    </xf>
    <xf numFmtId="0" fontId="21" fillId="0" borderId="199" xfId="0" applyFont="1" applyBorder="1" applyAlignment="1">
      <alignment horizontal="center" vertical="center" readingOrder="1"/>
    </xf>
    <xf numFmtId="0" fontId="21" fillId="0" borderId="200" xfId="0" applyFont="1" applyBorder="1" applyAlignment="1">
      <alignment horizontal="center" vertical="center" readingOrder="1"/>
    </xf>
    <xf numFmtId="2" fontId="21" fillId="0" borderId="200" xfId="0" applyNumberFormat="1" applyFont="1" applyBorder="1" applyAlignment="1">
      <alignment horizontal="center" vertical="center" readingOrder="1"/>
    </xf>
    <xf numFmtId="2" fontId="169" fillId="0" borderId="200" xfId="0" applyNumberFormat="1" applyFont="1" applyBorder="1" applyAlignment="1">
      <alignment horizontal="center" vertical="center" readingOrder="2"/>
    </xf>
    <xf numFmtId="0" fontId="166" fillId="0" borderId="198" xfId="0" applyFont="1" applyBorder="1" applyAlignment="1">
      <alignment horizontal="center" vertical="center" readingOrder="2"/>
    </xf>
    <xf numFmtId="0" fontId="166" fillId="0" borderId="199" xfId="0" applyFont="1" applyBorder="1" applyAlignment="1">
      <alignment horizontal="center" vertical="center" readingOrder="2"/>
    </xf>
    <xf numFmtId="2" fontId="166" fillId="0" borderId="200" xfId="0" applyNumberFormat="1" applyFont="1" applyBorder="1" applyAlignment="1">
      <alignment horizontal="center" vertical="center" readingOrder="2"/>
    </xf>
    <xf numFmtId="0" fontId="25" fillId="20" borderId="191" xfId="0" applyFont="1" applyFill="1" applyBorder="1" applyAlignment="1">
      <alignment horizontal="center" vertical="center" wrapText="1" readingOrder="1"/>
    </xf>
    <xf numFmtId="0" fontId="168" fillId="20" borderId="191" xfId="0" applyFont="1" applyFill="1" applyBorder="1" applyAlignment="1">
      <alignment horizontal="center" vertical="center" wrapText="1" readingOrder="2"/>
    </xf>
    <xf numFmtId="0" fontId="22" fillId="0" borderId="204" xfId="0" applyFont="1" applyBorder="1" applyAlignment="1">
      <alignment horizontal="left" vertical="center" readingOrder="1"/>
    </xf>
    <xf numFmtId="0" fontId="22" fillId="0" borderId="205" xfId="0" applyFont="1" applyBorder="1" applyAlignment="1">
      <alignment horizontal="left" vertical="center" readingOrder="1"/>
    </xf>
    <xf numFmtId="0" fontId="22" fillId="0" borderId="206" xfId="0" applyFont="1" applyBorder="1" applyAlignment="1">
      <alignment horizontal="left" vertical="center" readingOrder="1"/>
    </xf>
    <xf numFmtId="0" fontId="22" fillId="20" borderId="198" xfId="0" applyFont="1" applyFill="1" applyBorder="1" applyAlignment="1">
      <alignment horizontal="left" vertical="center" readingOrder="1"/>
    </xf>
    <xf numFmtId="0" fontId="167" fillId="20" borderId="0" xfId="24" applyFont="1" applyFill="1" applyBorder="1" applyAlignment="1">
      <alignment horizontal="center" vertical="center" wrapText="1" readingOrder="2"/>
    </xf>
    <xf numFmtId="0" fontId="22" fillId="20" borderId="0" xfId="0" applyFont="1" applyFill="1" applyBorder="1" applyAlignment="1">
      <alignment horizontal="left" vertical="center" readingOrder="1"/>
    </xf>
    <xf numFmtId="0" fontId="164" fillId="20" borderId="191" xfId="24" applyFont="1" applyFill="1" applyBorder="1" applyAlignment="1">
      <alignment horizontal="right" vertical="center" wrapText="1" readingOrder="2"/>
    </xf>
    <xf numFmtId="2" fontId="24" fillId="0" borderId="199" xfId="0" applyNumberFormat="1" applyFont="1" applyBorder="1" applyAlignment="1">
      <alignment horizontal="center" vertical="center" readingOrder="1"/>
    </xf>
    <xf numFmtId="0" fontId="27" fillId="20" borderId="200" xfId="0" applyFont="1" applyFill="1" applyBorder="1" applyAlignment="1">
      <alignment horizontal="center" vertical="center" wrapText="1" readingOrder="1"/>
    </xf>
    <xf numFmtId="0" fontId="168" fillId="20" borderId="191" xfId="0" applyFont="1" applyFill="1" applyBorder="1" applyAlignment="1">
      <alignment horizontal="right" vertical="center" wrapText="1" readingOrder="2"/>
    </xf>
    <xf numFmtId="0" fontId="168" fillId="20" borderId="191" xfId="0" applyFont="1" applyFill="1" applyBorder="1" applyAlignment="1">
      <alignment horizontal="center" vertical="center" wrapText="1" readingOrder="1"/>
    </xf>
    <xf numFmtId="0" fontId="169" fillId="0" borderId="208" xfId="0" applyFont="1" applyBorder="1" applyAlignment="1">
      <alignment horizontal="right" vertical="center" wrapText="1" readingOrder="2"/>
    </xf>
    <xf numFmtId="0" fontId="17" fillId="0" borderId="208" xfId="0" applyFont="1" applyBorder="1" applyAlignment="1">
      <alignment horizontal="left" vertical="center" readingOrder="1"/>
    </xf>
    <xf numFmtId="0" fontId="168" fillId="20" borderId="207" xfId="0" applyFont="1" applyFill="1" applyBorder="1" applyAlignment="1">
      <alignment horizontal="right" vertical="center" wrapText="1" readingOrder="2"/>
    </xf>
    <xf numFmtId="0" fontId="17" fillId="20" borderId="209" xfId="0" applyFont="1" applyFill="1" applyBorder="1" applyAlignment="1">
      <alignment horizontal="left" vertical="center" readingOrder="1"/>
    </xf>
    <xf numFmtId="0" fontId="25" fillId="20" borderId="210" xfId="0" applyFont="1" applyFill="1" applyBorder="1" applyAlignment="1">
      <alignment horizontal="left" vertical="center" wrapText="1" readingOrder="1"/>
    </xf>
    <xf numFmtId="0" fontId="25" fillId="20" borderId="0" xfId="0" applyFont="1" applyFill="1" applyBorder="1" applyAlignment="1">
      <alignment horizontal="center" vertical="center" wrapText="1" readingOrder="1"/>
    </xf>
    <xf numFmtId="0" fontId="168" fillId="20" borderId="210" xfId="0" applyFont="1" applyFill="1" applyBorder="1" applyAlignment="1">
      <alignment horizontal="center" vertical="center" wrapText="1" readingOrder="2"/>
    </xf>
    <xf numFmtId="0" fontId="17" fillId="20" borderId="191" xfId="0" applyFont="1" applyFill="1" applyBorder="1" applyAlignment="1">
      <alignment horizontal="left" vertical="center" readingOrder="1"/>
    </xf>
    <xf numFmtId="0" fontId="25" fillId="20" borderId="191" xfId="0" applyFont="1" applyFill="1" applyBorder="1" applyAlignment="1">
      <alignment horizontal="left" vertical="center" wrapText="1" readingOrder="1"/>
    </xf>
    <xf numFmtId="0" fontId="25" fillId="20" borderId="207" xfId="0" applyFont="1" applyFill="1" applyBorder="1" applyAlignment="1">
      <alignment horizontal="center" vertical="center" wrapText="1" readingOrder="1"/>
    </xf>
    <xf numFmtId="0" fontId="166" fillId="0" borderId="211" xfId="0" applyFont="1" applyBorder="1" applyAlignment="1">
      <alignment horizontal="right" vertical="center" wrapText="1" readingOrder="2"/>
    </xf>
    <xf numFmtId="0" fontId="25" fillId="20" borderId="0" xfId="0" applyFont="1" applyFill="1" applyBorder="1" applyAlignment="1">
      <alignment horizontal="left" vertical="center" wrapText="1" readingOrder="1"/>
    </xf>
    <xf numFmtId="0" fontId="21" fillId="0" borderId="0" xfId="0" applyFont="1" applyBorder="1" applyAlignment="1">
      <alignment horizontal="center" vertical="center" readingOrder="1"/>
    </xf>
    <xf numFmtId="0" fontId="21" fillId="0" borderId="210" xfId="0" applyFont="1" applyBorder="1" applyAlignment="1">
      <alignment horizontal="center" vertical="center" readingOrder="1"/>
    </xf>
    <xf numFmtId="0" fontId="21" fillId="0" borderId="212" xfId="0" applyFont="1" applyBorder="1" applyAlignment="1">
      <alignment horizontal="center" vertical="center" readingOrder="1"/>
    </xf>
    <xf numFmtId="0" fontId="49" fillId="20" borderId="194" xfId="0" applyFont="1" applyFill="1" applyBorder="1" applyAlignment="1">
      <alignment horizontal="center" wrapText="1"/>
    </xf>
    <xf numFmtId="0" fontId="24" fillId="20" borderId="132" xfId="0" applyFont="1" applyFill="1" applyBorder="1" applyAlignment="1">
      <alignment horizontal="center" vertical="top" wrapText="1"/>
    </xf>
    <xf numFmtId="49" fontId="13" fillId="21" borderId="0" xfId="427" applyNumberFormat="1" applyFont="1" applyFill="1" applyAlignment="1">
      <alignment horizontal="left" vertical="center" wrapText="1" indent="1" readingOrder="1"/>
    </xf>
    <xf numFmtId="0" fontId="145" fillId="21" borderId="0" xfId="39" applyFont="1" applyFill="1" applyAlignment="1">
      <alignment horizontal="right" vertical="center" wrapText="1" indent="1"/>
    </xf>
    <xf numFmtId="0" fontId="94" fillId="21" borderId="0" xfId="16" applyFont="1" applyFill="1" applyBorder="1" applyAlignment="1">
      <alignment horizontal="right" vertical="top" wrapText="1" readingOrder="2"/>
    </xf>
    <xf numFmtId="49" fontId="89" fillId="21" borderId="90" xfId="396" applyNumberFormat="1" applyFont="1" applyFill="1" applyBorder="1" applyAlignment="1">
      <alignment horizontal="center" vertical="center" wrapText="1" readingOrder="1"/>
    </xf>
    <xf numFmtId="0" fontId="49" fillId="21" borderId="65" xfId="396" applyFont="1" applyFill="1" applyBorder="1" applyAlignment="1">
      <alignment horizontal="right" vertical="center" wrapText="1" indent="2" readingOrder="2"/>
    </xf>
    <xf numFmtId="49" fontId="32" fillId="21" borderId="66" xfId="396" applyNumberFormat="1" applyFont="1" applyFill="1" applyBorder="1" applyAlignment="1">
      <alignment horizontal="center" vertical="center" wrapText="1" readingOrder="1"/>
    </xf>
    <xf numFmtId="0" fontId="24" fillId="21" borderId="67" xfId="421" applyFont="1" applyFill="1" applyBorder="1" applyAlignment="1">
      <alignment horizontal="left" vertical="center" wrapText="1" indent="2" readingOrder="1"/>
    </xf>
    <xf numFmtId="0" fontId="16" fillId="0" borderId="219" xfId="0" applyFont="1" applyFill="1" applyBorder="1" applyAlignment="1">
      <alignment horizontal="right" vertical="center" indent="1"/>
    </xf>
    <xf numFmtId="167" fontId="25" fillId="21" borderId="192" xfId="1" applyNumberFormat="1" applyFont="1" applyFill="1" applyBorder="1" applyAlignment="1">
      <alignment horizontal="right" vertical="center" indent="1"/>
    </xf>
    <xf numFmtId="9" fontId="25" fillId="21" borderId="192" xfId="746" applyFont="1" applyFill="1" applyBorder="1" applyAlignment="1">
      <alignment horizontal="right" vertical="center" indent="1"/>
    </xf>
    <xf numFmtId="0" fontId="81" fillId="21" borderId="192" xfId="0" applyFont="1" applyFill="1" applyBorder="1" applyAlignment="1">
      <alignment horizontal="center" vertical="center"/>
    </xf>
    <xf numFmtId="0" fontId="0" fillId="21" borderId="0" xfId="0" applyFill="1"/>
    <xf numFmtId="0" fontId="0" fillId="21" borderId="0" xfId="0" applyFont="1" applyFill="1"/>
    <xf numFmtId="0" fontId="0" fillId="21" borderId="0" xfId="0" applyFill="1" applyAlignment="1">
      <alignment wrapText="1"/>
    </xf>
    <xf numFmtId="0" fontId="174" fillId="21" borderId="0" xfId="0" applyFont="1" applyFill="1" applyAlignment="1">
      <alignment horizontal="center" vertical="top"/>
    </xf>
    <xf numFmtId="0" fontId="175" fillId="21" borderId="0" xfId="0" applyFont="1" applyFill="1" applyAlignment="1">
      <alignment horizontal="center" wrapText="1"/>
    </xf>
    <xf numFmtId="0" fontId="176" fillId="21" borderId="0" xfId="0" applyFont="1" applyFill="1" applyAlignment="1">
      <alignment horizontal="center" vertical="center" wrapText="1" readingOrder="2"/>
    </xf>
    <xf numFmtId="0" fontId="177" fillId="21" borderId="0" xfId="0" applyFont="1" applyFill="1" applyAlignment="1">
      <alignment horizontal="center" vertical="top" wrapText="1"/>
    </xf>
    <xf numFmtId="0" fontId="178" fillId="21" borderId="0" xfId="0" applyFont="1" applyFill="1" applyAlignment="1">
      <alignment horizontal="center"/>
    </xf>
    <xf numFmtId="0" fontId="179" fillId="21" borderId="0" xfId="0" applyFont="1" applyFill="1" applyAlignment="1">
      <alignment horizontal="center" vertical="top" wrapText="1"/>
    </xf>
    <xf numFmtId="0" fontId="180" fillId="21" borderId="0" xfId="0" applyFont="1" applyFill="1" applyAlignment="1">
      <alignment horizontal="center"/>
    </xf>
    <xf numFmtId="0" fontId="184" fillId="4" borderId="0" xfId="0" applyFont="1" applyFill="1" applyBorder="1" applyAlignment="1">
      <alignment horizontal="left"/>
    </xf>
    <xf numFmtId="0" fontId="185" fillId="4" borderId="0" xfId="0" applyFont="1" applyFill="1" applyBorder="1" applyAlignment="1"/>
    <xf numFmtId="0" fontId="186" fillId="4" borderId="0" xfId="0" applyFont="1" applyFill="1"/>
    <xf numFmtId="0" fontId="186" fillId="4" borderId="0" xfId="0" applyFont="1" applyFill="1" applyBorder="1" applyAlignment="1"/>
    <xf numFmtId="0" fontId="173" fillId="4" borderId="0" xfId="0" applyFont="1" applyFill="1" applyBorder="1" applyAlignment="1"/>
    <xf numFmtId="0" fontId="183" fillId="4" borderId="0" xfId="0" applyFont="1" applyFill="1" applyBorder="1"/>
    <xf numFmtId="0" fontId="184" fillId="4" borderId="0" xfId="0" applyFont="1" applyFill="1" applyBorder="1" applyAlignment="1"/>
    <xf numFmtId="0" fontId="187" fillId="4" borderId="0" xfId="0" applyFont="1" applyFill="1" applyBorder="1" applyAlignment="1">
      <alignment vertical="center"/>
    </xf>
    <xf numFmtId="0" fontId="188" fillId="0" borderId="0" xfId="0" applyFont="1" applyBorder="1"/>
    <xf numFmtId="0" fontId="184" fillId="4" borderId="0" xfId="0" applyFont="1" applyFill="1" applyBorder="1" applyAlignment="1">
      <alignment vertical="center"/>
    </xf>
    <xf numFmtId="0" fontId="173" fillId="4" borderId="0" xfId="0" applyFont="1" applyFill="1" applyBorder="1" applyAlignment="1">
      <alignment horizontal="center" vertical="center"/>
    </xf>
    <xf numFmtId="0" fontId="173" fillId="4" borderId="0" xfId="0" applyFont="1" applyFill="1" applyBorder="1" applyAlignment="1">
      <alignment vertical="center"/>
    </xf>
    <xf numFmtId="0" fontId="173" fillId="4" borderId="0" xfId="0" applyFont="1" applyFill="1"/>
    <xf numFmtId="0" fontId="189" fillId="4" borderId="0" xfId="0" applyFont="1" applyFill="1" applyBorder="1" applyAlignment="1">
      <alignment horizontal="center" vertical="center" wrapText="1"/>
    </xf>
    <xf numFmtId="0" fontId="185" fillId="4" borderId="0" xfId="0" applyFont="1" applyFill="1" applyBorder="1" applyAlignment="1">
      <alignment horizontal="right"/>
    </xf>
    <xf numFmtId="0" fontId="186" fillId="0" borderId="0" xfId="0" applyFont="1"/>
    <xf numFmtId="0" fontId="13" fillId="21" borderId="220" xfId="0" applyFont="1" applyFill="1" applyBorder="1" applyAlignment="1">
      <alignment horizontal="right" indent="1"/>
    </xf>
    <xf numFmtId="172" fontId="25" fillId="21" borderId="192" xfId="1" applyNumberFormat="1" applyFont="1" applyFill="1" applyBorder="1" applyAlignment="1">
      <alignment horizontal="right" vertical="center" indent="1"/>
    </xf>
    <xf numFmtId="167" fontId="25" fillId="21" borderId="221" xfId="1" applyNumberFormat="1" applyFont="1" applyFill="1" applyBorder="1" applyAlignment="1">
      <alignment horizontal="left" vertical="center" indent="1"/>
    </xf>
    <xf numFmtId="0" fontId="94" fillId="20" borderId="194" xfId="0" applyFont="1" applyFill="1" applyBorder="1" applyAlignment="1">
      <alignment horizontal="center" wrapText="1"/>
    </xf>
    <xf numFmtId="0" fontId="21" fillId="20" borderId="222" xfId="0" applyFont="1" applyFill="1" applyBorder="1" applyAlignment="1">
      <alignment horizontal="center" vertical="top" wrapText="1"/>
    </xf>
    <xf numFmtId="0" fontId="16" fillId="0" borderId="81" xfId="0" applyFont="1" applyFill="1" applyBorder="1" applyAlignment="1">
      <alignment horizontal="right" vertical="center" wrapText="1" indent="1"/>
    </xf>
    <xf numFmtId="171" fontId="21" fillId="0" borderId="82" xfId="0" applyNumberFormat="1" applyFont="1" applyFill="1" applyBorder="1" applyAlignment="1">
      <alignment horizontal="right" vertical="center" indent="1"/>
    </xf>
    <xf numFmtId="0" fontId="16" fillId="0" borderId="83" xfId="0" applyFont="1" applyFill="1" applyBorder="1" applyAlignment="1">
      <alignment horizontal="left" vertical="center" indent="1"/>
    </xf>
    <xf numFmtId="0" fontId="13" fillId="21" borderId="220" xfId="0" applyFont="1" applyFill="1" applyBorder="1" applyAlignment="1">
      <alignment horizontal="right" vertical="center" indent="1"/>
    </xf>
    <xf numFmtId="171" fontId="25" fillId="21" borderId="192" xfId="1" applyNumberFormat="1" applyFont="1" applyFill="1" applyBorder="1" applyAlignment="1">
      <alignment horizontal="right" vertical="center" indent="1"/>
    </xf>
    <xf numFmtId="0" fontId="81" fillId="21" borderId="221" xfId="0" applyFont="1" applyFill="1" applyBorder="1" applyAlignment="1">
      <alignment horizontal="left" vertical="center" indent="1"/>
    </xf>
    <xf numFmtId="0" fontId="94" fillId="20" borderId="194" xfId="0" applyFont="1" applyFill="1" applyBorder="1" applyAlignment="1">
      <alignment horizontal="center" wrapText="1" readingOrder="2"/>
    </xf>
    <xf numFmtId="0" fontId="26" fillId="20" borderId="222" xfId="0" applyFont="1" applyFill="1" applyBorder="1" applyAlignment="1">
      <alignment horizontal="center" vertical="center" wrapText="1"/>
    </xf>
    <xf numFmtId="0" fontId="24" fillId="20" borderId="222" xfId="0" applyFont="1" applyFill="1" applyBorder="1" applyAlignment="1">
      <alignment horizontal="center" vertical="top" wrapText="1"/>
    </xf>
    <xf numFmtId="3" fontId="14" fillId="21" borderId="209" xfId="0" applyNumberFormat="1" applyFont="1" applyFill="1" applyBorder="1" applyAlignment="1">
      <alignment horizontal="center" vertical="center"/>
    </xf>
    <xf numFmtId="3" fontId="25" fillId="21" borderId="209" xfId="0" applyNumberFormat="1" applyFont="1" applyFill="1" applyBorder="1" applyAlignment="1">
      <alignment horizontal="center" vertical="center"/>
    </xf>
    <xf numFmtId="0" fontId="21" fillId="20" borderId="132" xfId="0" applyFont="1" applyFill="1" applyBorder="1" applyAlignment="1">
      <alignment horizontal="center" vertical="top" wrapText="1"/>
    </xf>
    <xf numFmtId="0" fontId="26" fillId="20" borderId="132" xfId="0" applyFont="1" applyFill="1" applyBorder="1" applyAlignment="1">
      <alignment horizontal="center" vertical="top" wrapText="1"/>
    </xf>
    <xf numFmtId="0" fontId="81" fillId="20" borderId="222" xfId="0" applyFont="1" applyFill="1" applyBorder="1" applyAlignment="1">
      <alignment horizontal="center" vertical="top"/>
    </xf>
    <xf numFmtId="0" fontId="94" fillId="0" borderId="225" xfId="0" applyFont="1" applyFill="1" applyBorder="1" applyAlignment="1">
      <alignment vertical="center" readingOrder="2"/>
    </xf>
    <xf numFmtId="0" fontId="25" fillId="0" borderId="225" xfId="0" applyFont="1" applyFill="1" applyBorder="1" applyAlignment="1">
      <alignment vertical="center" readingOrder="1"/>
    </xf>
    <xf numFmtId="0" fontId="75" fillId="4" borderId="123" xfId="0" applyFont="1" applyFill="1" applyBorder="1" applyAlignment="1">
      <alignment horizontal="right" vertical="center" wrapText="1" indent="1" readingOrder="2"/>
    </xf>
    <xf numFmtId="167" fontId="25" fillId="4" borderId="142" xfId="1" applyNumberFormat="1" applyFont="1" applyFill="1" applyBorder="1" applyAlignment="1">
      <alignment horizontal="right" vertical="center" indent="1"/>
    </xf>
    <xf numFmtId="0" fontId="76" fillId="4" borderId="126" xfId="0" applyFont="1" applyFill="1" applyBorder="1" applyAlignment="1">
      <alignment horizontal="left" vertical="center" wrapText="1" indent="1"/>
    </xf>
    <xf numFmtId="0" fontId="152" fillId="20" borderId="232" xfId="0" applyFont="1" applyFill="1" applyBorder="1" applyAlignment="1">
      <alignment horizontal="center" vertical="top" wrapText="1" readingOrder="1"/>
    </xf>
    <xf numFmtId="0" fontId="49" fillId="20" borderId="232" xfId="0" applyFont="1" applyFill="1" applyBorder="1" applyAlignment="1">
      <alignment horizontal="center" vertical="top" wrapText="1" readingOrder="1"/>
    </xf>
    <xf numFmtId="0" fontId="26" fillId="0" borderId="225" xfId="0" applyFont="1" applyBorder="1" applyAlignment="1">
      <alignment horizontal="right"/>
    </xf>
    <xf numFmtId="0" fontId="16" fillId="0" borderId="225" xfId="0" applyFont="1" applyBorder="1"/>
    <xf numFmtId="0" fontId="77" fillId="0" borderId="225" xfId="0" applyFont="1" applyBorder="1"/>
    <xf numFmtId="0" fontId="127" fillId="0" borderId="225" xfId="0" applyFont="1" applyBorder="1"/>
    <xf numFmtId="0" fontId="20" fillId="0" borderId="151" xfId="0" applyFont="1" applyBorder="1" applyAlignment="1">
      <alignment horizontal="left" vertical="center" wrapText="1" readingOrder="1"/>
    </xf>
    <xf numFmtId="0" fontId="24" fillId="0" borderId="152" xfId="0" applyFont="1" applyFill="1" applyBorder="1" applyAlignment="1">
      <alignment horizontal="left" vertical="center" wrapText="1" readingOrder="1"/>
    </xf>
    <xf numFmtId="0" fontId="24" fillId="0" borderId="152" xfId="0" applyFont="1" applyFill="1" applyBorder="1" applyAlignment="1">
      <alignment horizontal="left" vertical="center" wrapText="1"/>
    </xf>
    <xf numFmtId="0" fontId="20" fillId="0" borderId="152" xfId="0" applyFont="1" applyBorder="1" applyAlignment="1">
      <alignment horizontal="left" vertical="center" wrapText="1" readingOrder="1"/>
    </xf>
    <xf numFmtId="0" fontId="20" fillId="0" borderId="153" xfId="0" applyFont="1" applyBorder="1" applyAlignment="1">
      <alignment horizontal="left" vertical="center" wrapText="1" readingOrder="1"/>
    </xf>
    <xf numFmtId="0" fontId="22" fillId="21" borderId="233" xfId="0" applyFont="1" applyFill="1" applyBorder="1" applyAlignment="1">
      <alignment horizontal="right" vertical="center" wrapText="1" indent="1" readingOrder="2"/>
    </xf>
    <xf numFmtId="0" fontId="165" fillId="20" borderId="235" xfId="0" applyFont="1" applyFill="1" applyBorder="1" applyAlignment="1">
      <alignment horizontal="center" vertical="center" wrapText="1" readingOrder="2"/>
    </xf>
    <xf numFmtId="0" fontId="165" fillId="20" borderId="236" xfId="0" applyFont="1" applyFill="1" applyBorder="1" applyAlignment="1">
      <alignment horizontal="right" vertical="center" wrapText="1" readingOrder="2"/>
    </xf>
    <xf numFmtId="0" fontId="22" fillId="20" borderId="236" xfId="0" applyFont="1" applyFill="1" applyBorder="1" applyAlignment="1">
      <alignment horizontal="left" vertical="center" readingOrder="1"/>
    </xf>
    <xf numFmtId="0" fontId="27" fillId="20" borderId="230" xfId="0" applyFont="1" applyFill="1" applyBorder="1" applyAlignment="1">
      <alignment horizontal="left" vertical="center" wrapText="1" readingOrder="1"/>
    </xf>
    <xf numFmtId="0" fontId="27" fillId="20" borderId="235" xfId="0" applyFont="1" applyFill="1" applyBorder="1" applyAlignment="1">
      <alignment horizontal="center" vertical="center" wrapText="1" readingOrder="1"/>
    </xf>
    <xf numFmtId="0" fontId="18" fillId="4" borderId="155" xfId="0" applyFont="1" applyFill="1" applyBorder="1" applyAlignment="1">
      <alignment horizontal="right" vertical="center" wrapText="1" indent="1" readingOrder="2"/>
    </xf>
    <xf numFmtId="0" fontId="22" fillId="4" borderId="150" xfId="0" applyFont="1" applyFill="1" applyBorder="1" applyAlignment="1">
      <alignment horizontal="right" vertical="center" wrapText="1" indent="1" readingOrder="2"/>
    </xf>
    <xf numFmtId="0" fontId="22" fillId="21" borderId="150" xfId="0" applyFont="1" applyFill="1" applyBorder="1" applyAlignment="1">
      <alignment horizontal="right" vertical="center" wrapText="1" indent="1" readingOrder="2"/>
    </xf>
    <xf numFmtId="0" fontId="18" fillId="4" borderId="150" xfId="0" applyFont="1" applyFill="1" applyBorder="1" applyAlignment="1">
      <alignment horizontal="right" vertical="center" wrapText="1" indent="1" readingOrder="2"/>
    </xf>
    <xf numFmtId="0" fontId="20" fillId="4" borderId="237" xfId="0" applyFont="1" applyFill="1" applyBorder="1" applyAlignment="1">
      <alignment horizontal="left" vertical="center" wrapText="1" indent="1"/>
    </xf>
    <xf numFmtId="0" fontId="20" fillId="21" borderId="238" xfId="0" applyFont="1" applyFill="1" applyBorder="1" applyAlignment="1">
      <alignment horizontal="left" vertical="center" wrapText="1" indent="1"/>
    </xf>
    <xf numFmtId="0" fontId="20" fillId="4" borderId="238" xfId="0" applyFont="1" applyFill="1" applyBorder="1" applyAlignment="1">
      <alignment horizontal="left" vertical="center" wrapText="1" indent="1"/>
    </xf>
    <xf numFmtId="0" fontId="21" fillId="4" borderId="238" xfId="0" applyFont="1" applyFill="1" applyBorder="1" applyAlignment="1">
      <alignment horizontal="left" vertical="center" wrapText="1" indent="1" readingOrder="1"/>
    </xf>
    <xf numFmtId="0" fontId="21" fillId="4" borderId="161" xfId="0" applyFont="1" applyFill="1" applyBorder="1"/>
    <xf numFmtId="0" fontId="25" fillId="20" borderId="157" xfId="0" applyFont="1" applyFill="1" applyBorder="1" applyAlignment="1">
      <alignment horizontal="center" vertical="top"/>
    </xf>
    <xf numFmtId="0" fontId="25" fillId="20" borderId="157" xfId="0" applyFont="1" applyFill="1" applyBorder="1" applyAlignment="1">
      <alignment horizontal="center" vertical="top" wrapText="1" readingOrder="2"/>
    </xf>
    <xf numFmtId="0" fontId="25" fillId="20" borderId="157" xfId="0" applyFont="1" applyFill="1" applyBorder="1" applyAlignment="1">
      <alignment horizontal="center" vertical="top" wrapText="1" readingOrder="1"/>
    </xf>
    <xf numFmtId="0" fontId="24" fillId="20" borderId="82" xfId="0" applyFont="1" applyFill="1" applyBorder="1" applyAlignment="1">
      <alignment horizontal="center" vertical="top" wrapText="1"/>
    </xf>
    <xf numFmtId="0" fontId="21" fillId="0" borderId="143" xfId="0" applyFont="1" applyFill="1" applyBorder="1" applyAlignment="1">
      <alignment horizontal="center" vertical="center" wrapText="1"/>
    </xf>
    <xf numFmtId="0" fontId="24" fillId="20" borderId="82" xfId="0" applyFont="1" applyFill="1" applyBorder="1" applyAlignment="1">
      <alignment horizontal="center" vertical="top" wrapText="1"/>
    </xf>
    <xf numFmtId="3" fontId="21" fillId="0" borderId="72" xfId="0" applyNumberFormat="1" applyFont="1" applyBorder="1" applyAlignment="1">
      <alignment horizontal="right" vertical="center"/>
    </xf>
    <xf numFmtId="167" fontId="21" fillId="21" borderId="75" xfId="0" applyNumberFormat="1" applyFont="1" applyFill="1" applyBorder="1" applyAlignment="1">
      <alignment horizontal="right" vertical="center" readingOrder="1"/>
    </xf>
    <xf numFmtId="3" fontId="21" fillId="4" borderId="75" xfId="0" applyNumberFormat="1" applyFont="1" applyFill="1" applyBorder="1" applyAlignment="1">
      <alignment horizontal="right" vertical="center"/>
    </xf>
    <xf numFmtId="3" fontId="21" fillId="21" borderId="75" xfId="0" applyNumberFormat="1" applyFont="1" applyFill="1" applyBorder="1" applyAlignment="1">
      <alignment horizontal="right" vertical="center"/>
    </xf>
    <xf numFmtId="3" fontId="21" fillId="0" borderId="78" xfId="0" applyNumberFormat="1" applyFont="1" applyBorder="1" applyAlignment="1">
      <alignment horizontal="right" vertical="center"/>
    </xf>
    <xf numFmtId="0" fontId="13" fillId="21" borderId="220" xfId="0" applyFont="1" applyFill="1" applyBorder="1" applyAlignment="1">
      <alignment horizontal="center" vertical="center"/>
    </xf>
    <xf numFmtId="0" fontId="168" fillId="20" borderId="194" xfId="0" applyFont="1" applyFill="1" applyBorder="1" applyAlignment="1">
      <alignment horizontal="center" wrapText="1"/>
    </xf>
    <xf numFmtId="3" fontId="27" fillId="21" borderId="72" xfId="1" applyNumberFormat="1" applyFont="1" applyFill="1" applyBorder="1" applyAlignment="1">
      <alignment horizontal="right" vertical="center" indent="1" readingOrder="1"/>
    </xf>
    <xf numFmtId="0" fontId="130" fillId="21" borderId="72" xfId="0" applyFont="1" applyFill="1" applyBorder="1" applyAlignment="1">
      <alignment horizontal="right" vertical="center" indent="1"/>
    </xf>
    <xf numFmtId="0" fontId="130" fillId="0" borderId="81" xfId="0" applyFont="1" applyFill="1" applyBorder="1" applyAlignment="1">
      <alignment horizontal="right" vertical="center" indent="1"/>
    </xf>
    <xf numFmtId="0" fontId="130" fillId="0" borderId="71" xfId="0" applyFont="1" applyFill="1" applyBorder="1" applyAlignment="1">
      <alignment horizontal="right" vertical="center" indent="1"/>
    </xf>
    <xf numFmtId="3" fontId="21" fillId="0" borderId="72" xfId="1" applyNumberFormat="1" applyFont="1" applyFill="1" applyBorder="1" applyAlignment="1">
      <alignment horizontal="right" vertical="center" indent="1" readingOrder="1"/>
    </xf>
    <xf numFmtId="3" fontId="25" fillId="0" borderId="72" xfId="1" applyNumberFormat="1" applyFont="1" applyFill="1" applyBorder="1" applyAlignment="1">
      <alignment horizontal="right" vertical="center" indent="1" readingOrder="1"/>
    </xf>
    <xf numFmtId="1" fontId="26" fillId="0" borderId="72" xfId="0" applyNumberFormat="1" applyFont="1" applyFill="1" applyBorder="1" applyAlignment="1">
      <alignment horizontal="left" indent="1" readingOrder="1"/>
    </xf>
    <xf numFmtId="3" fontId="25" fillId="0" borderId="78" xfId="1" applyNumberFormat="1" applyFont="1" applyFill="1" applyBorder="1" applyAlignment="1">
      <alignment horizontal="right" vertical="center" indent="1" readingOrder="1"/>
    </xf>
    <xf numFmtId="1" fontId="26" fillId="0" borderId="78" xfId="0" applyNumberFormat="1" applyFont="1" applyFill="1" applyBorder="1" applyAlignment="1">
      <alignment horizontal="left" indent="1" readingOrder="1"/>
    </xf>
    <xf numFmtId="1" fontId="82" fillId="0" borderId="73" xfId="0" applyNumberFormat="1" applyFont="1" applyFill="1" applyBorder="1" applyAlignment="1">
      <alignment horizontal="left" indent="1" readingOrder="1"/>
    </xf>
    <xf numFmtId="1" fontId="82" fillId="0" borderId="76" xfId="0" applyNumberFormat="1" applyFont="1" applyFill="1" applyBorder="1" applyAlignment="1">
      <alignment horizontal="left" indent="1" readingOrder="1"/>
    </xf>
    <xf numFmtId="3" fontId="26" fillId="21" borderId="79" xfId="1" applyNumberFormat="1" applyFont="1" applyFill="1" applyBorder="1" applyAlignment="1">
      <alignment horizontal="left" vertical="center" indent="1" readingOrder="1"/>
    </xf>
    <xf numFmtId="0" fontId="130" fillId="0" borderId="220" xfId="0" applyFont="1" applyFill="1" applyBorder="1" applyAlignment="1">
      <alignment horizontal="right" indent="1"/>
    </xf>
    <xf numFmtId="3" fontId="25" fillId="0" borderId="192" xfId="0" applyNumberFormat="1" applyFont="1" applyFill="1" applyBorder="1" applyAlignment="1">
      <alignment horizontal="right" vertical="center" indent="1"/>
    </xf>
    <xf numFmtId="0" fontId="81" fillId="0" borderId="209" xfId="0" applyFont="1" applyFill="1" applyBorder="1" applyAlignment="1">
      <alignment horizontal="left" indent="1"/>
    </xf>
    <xf numFmtId="0" fontId="0" fillId="0" borderId="0" xfId="0" applyAlignment="1">
      <alignment horizontal="center" wrapText="1"/>
    </xf>
    <xf numFmtId="0" fontId="165" fillId="20" borderId="194" xfId="0" applyFont="1" applyFill="1" applyBorder="1" applyAlignment="1">
      <alignment horizontal="center" wrapText="1"/>
    </xf>
    <xf numFmtId="0" fontId="0" fillId="0" borderId="143" xfId="0" applyBorder="1" applyAlignment="1">
      <alignment horizontal="center" vertical="center" wrapText="1"/>
    </xf>
    <xf numFmtId="0" fontId="16" fillId="4" borderId="128" xfId="0" applyFont="1" applyFill="1" applyBorder="1" applyAlignment="1">
      <alignment horizontal="right" vertical="center" indent="1"/>
    </xf>
    <xf numFmtId="167" fontId="24" fillId="4" borderId="129" xfId="1" applyNumberFormat="1" applyFont="1" applyFill="1" applyBorder="1" applyAlignment="1">
      <alignment horizontal="right" vertical="center" indent="1" readingOrder="1"/>
    </xf>
    <xf numFmtId="1" fontId="82" fillId="4" borderId="130" xfId="0" applyNumberFormat="1" applyFont="1" applyFill="1" applyBorder="1" applyAlignment="1">
      <alignment horizontal="left" indent="1" readingOrder="1"/>
    </xf>
    <xf numFmtId="0" fontId="16" fillId="21" borderId="128" xfId="0" applyFont="1" applyFill="1" applyBorder="1" applyAlignment="1">
      <alignment horizontal="right" vertical="center" indent="1"/>
    </xf>
    <xf numFmtId="0" fontId="16" fillId="0" borderId="72" xfId="0" applyFont="1" applyFill="1" applyBorder="1" applyAlignment="1">
      <alignment horizontal="right" vertical="center" indent="1"/>
    </xf>
    <xf numFmtId="167" fontId="21" fillId="0" borderId="73" xfId="1" applyNumberFormat="1" applyFont="1" applyFill="1" applyBorder="1" applyAlignment="1">
      <alignment horizontal="left" vertical="center" indent="1" readingOrder="1"/>
    </xf>
    <xf numFmtId="168" fontId="21" fillId="0" borderId="82" xfId="0" applyNumberFormat="1" applyFont="1" applyFill="1" applyBorder="1" applyAlignment="1">
      <alignment horizontal="right" vertical="center" indent="1"/>
    </xf>
    <xf numFmtId="168" fontId="25" fillId="21" borderId="142" xfId="0" applyNumberFormat="1" applyFont="1" applyFill="1" applyBorder="1" applyAlignment="1">
      <alignment horizontal="right" vertical="center" indent="1"/>
    </xf>
    <xf numFmtId="0" fontId="26" fillId="0" borderId="81" xfId="0" applyFont="1" applyFill="1" applyBorder="1" applyAlignment="1">
      <alignment horizontal="center" vertical="center"/>
    </xf>
    <xf numFmtId="0" fontId="126" fillId="0" borderId="82" xfId="0" applyFont="1" applyFill="1" applyBorder="1" applyAlignment="1">
      <alignment vertical="center"/>
    </xf>
    <xf numFmtId="174" fontId="21" fillId="0" borderId="82" xfId="1" applyNumberFormat="1" applyFont="1" applyFill="1" applyBorder="1" applyAlignment="1">
      <alignment vertical="center"/>
    </xf>
    <xf numFmtId="0" fontId="21" fillId="0" borderId="82" xfId="0" applyFont="1" applyFill="1" applyBorder="1" applyAlignment="1">
      <alignment vertical="center" wrapText="1"/>
    </xf>
    <xf numFmtId="0" fontId="21" fillId="0" borderId="83" xfId="0" applyFont="1" applyFill="1" applyBorder="1" applyAlignment="1">
      <alignment horizontal="center" vertical="center" readingOrder="1"/>
    </xf>
    <xf numFmtId="0" fontId="165" fillId="0" borderId="65" xfId="396" applyFont="1" applyFill="1" applyBorder="1" applyAlignment="1">
      <alignment horizontal="right" vertical="center" wrapText="1" indent="2" readingOrder="2"/>
    </xf>
    <xf numFmtId="0" fontId="94" fillId="0" borderId="242" xfId="0" applyFont="1" applyFill="1" applyBorder="1" applyAlignment="1">
      <alignment horizontal="center" vertical="center" readingOrder="2"/>
    </xf>
    <xf numFmtId="0" fontId="21" fillId="0" borderId="242" xfId="0" applyFont="1" applyFill="1" applyBorder="1" applyAlignment="1">
      <alignment horizontal="right" vertical="center" indent="1"/>
    </xf>
    <xf numFmtId="0" fontId="25" fillId="0" borderId="242" xfId="0" applyFont="1" applyFill="1" applyBorder="1" applyAlignment="1">
      <alignment horizontal="center" vertical="center"/>
    </xf>
    <xf numFmtId="0" fontId="24" fillId="21" borderId="83" xfId="0" applyFont="1" applyFill="1" applyBorder="1" applyAlignment="1">
      <alignment vertical="center" wrapText="1"/>
    </xf>
    <xf numFmtId="0" fontId="25" fillId="0" borderId="223" xfId="0" applyFont="1" applyFill="1" applyBorder="1" applyAlignment="1">
      <alignment vertical="center" readingOrder="1"/>
    </xf>
    <xf numFmtId="0" fontId="24" fillId="21" borderId="81" xfId="0" applyFont="1" applyFill="1" applyBorder="1" applyAlignment="1">
      <alignment vertical="center" wrapText="1"/>
    </xf>
    <xf numFmtId="0" fontId="26" fillId="0" borderId="243" xfId="0" applyFont="1" applyFill="1" applyBorder="1" applyAlignment="1">
      <alignment horizontal="center" vertical="center"/>
    </xf>
    <xf numFmtId="167" fontId="21" fillId="0" borderId="76" xfId="1" applyNumberFormat="1" applyFont="1" applyFill="1" applyBorder="1" applyAlignment="1">
      <alignment horizontal="left" vertical="center" readingOrder="1"/>
    </xf>
    <xf numFmtId="1" fontId="26" fillId="21" borderId="76" xfId="0" applyNumberFormat="1" applyFont="1" applyFill="1" applyBorder="1" applyAlignment="1">
      <alignment horizontal="left" vertical="center" indent="1" readingOrder="1"/>
    </xf>
    <xf numFmtId="167" fontId="21" fillId="0" borderId="76" xfId="1" applyNumberFormat="1" applyFont="1" applyFill="1" applyBorder="1" applyAlignment="1">
      <alignment horizontal="left" vertical="center" indent="1" readingOrder="1"/>
    </xf>
    <xf numFmtId="167" fontId="21" fillId="21" borderId="76" xfId="0" applyNumberFormat="1" applyFont="1" applyFill="1" applyBorder="1" applyAlignment="1">
      <alignment horizontal="left" vertical="center" indent="1"/>
    </xf>
    <xf numFmtId="167" fontId="21" fillId="21" borderId="83" xfId="1" applyNumberFormat="1" applyFont="1" applyFill="1" applyBorder="1" applyAlignment="1">
      <alignment horizontal="left" vertical="center" indent="1" readingOrder="1"/>
    </xf>
    <xf numFmtId="0" fontId="104" fillId="20" borderId="72" xfId="0" applyFont="1" applyFill="1" applyBorder="1" applyAlignment="1">
      <alignment horizontal="center" vertical="center" wrapText="1" readingOrder="2"/>
    </xf>
    <xf numFmtId="0" fontId="104" fillId="20" borderId="78" xfId="0" applyFont="1" applyFill="1" applyBorder="1" applyAlignment="1">
      <alignment horizontal="center" vertical="center" readingOrder="2"/>
    </xf>
    <xf numFmtId="0" fontId="186" fillId="4" borderId="0" xfId="0" applyFont="1" applyFill="1" applyBorder="1" applyAlignment="1">
      <alignment wrapText="1"/>
    </xf>
    <xf numFmtId="3" fontId="24" fillId="0" borderId="120" xfId="1" applyNumberFormat="1" applyFont="1" applyBorder="1" applyAlignment="1">
      <alignment horizontal="right" vertical="center" wrapText="1" readingOrder="1"/>
    </xf>
    <xf numFmtId="3" fontId="25" fillId="21" borderId="120" xfId="0" applyNumberFormat="1" applyFont="1" applyFill="1" applyBorder="1" applyAlignment="1">
      <alignment horizontal="right" vertical="center" wrapText="1"/>
    </xf>
    <xf numFmtId="3" fontId="21" fillId="21" borderId="120" xfId="1" applyNumberFormat="1" applyFont="1" applyFill="1" applyBorder="1" applyAlignment="1">
      <alignment horizontal="right" vertical="center" wrapText="1" readingOrder="1"/>
    </xf>
    <xf numFmtId="3" fontId="21" fillId="4" borderId="120" xfId="1" applyNumberFormat="1" applyFont="1" applyFill="1" applyBorder="1" applyAlignment="1">
      <alignment horizontal="right" vertical="center" wrapText="1" readingOrder="1"/>
    </xf>
    <xf numFmtId="3" fontId="25" fillId="0" borderId="120" xfId="0" applyNumberFormat="1" applyFont="1" applyFill="1" applyBorder="1" applyAlignment="1">
      <alignment horizontal="right" vertical="center" wrapText="1"/>
    </xf>
    <xf numFmtId="3" fontId="21" fillId="0" borderId="120" xfId="1" applyNumberFormat="1" applyFont="1" applyFill="1" applyBorder="1" applyAlignment="1">
      <alignment horizontal="right" vertical="center" wrapText="1" readingOrder="1"/>
    </xf>
    <xf numFmtId="3" fontId="24" fillId="0" borderId="120" xfId="1" applyNumberFormat="1" applyFont="1" applyFill="1" applyBorder="1" applyAlignment="1">
      <alignment horizontal="right" vertical="center" wrapText="1" readingOrder="1"/>
    </xf>
    <xf numFmtId="0" fontId="21" fillId="0" borderId="244" xfId="0" applyFont="1" applyBorder="1" applyAlignment="1">
      <alignment horizontal="center" vertical="center" wrapText="1" readingOrder="1"/>
    </xf>
    <xf numFmtId="0" fontId="43" fillId="0" borderId="156" xfId="0" applyFont="1" applyBorder="1" applyAlignment="1">
      <alignment horizontal="center" readingOrder="1"/>
    </xf>
    <xf numFmtId="0" fontId="21" fillId="0" borderId="121" xfId="0" applyFont="1" applyBorder="1" applyAlignment="1">
      <alignment horizontal="center" vertical="center" wrapText="1" readingOrder="1"/>
    </xf>
    <xf numFmtId="0" fontId="43" fillId="0" borderId="154" xfId="0" applyFont="1" applyBorder="1" applyAlignment="1">
      <alignment horizontal="center" readingOrder="1"/>
    </xf>
    <xf numFmtId="0" fontId="24" fillId="17" borderId="0" xfId="16" applyFill="1" applyAlignment="1">
      <alignment horizontal="center"/>
    </xf>
    <xf numFmtId="0" fontId="147" fillId="16" borderId="0" xfId="39" applyFont="1" applyFill="1" applyAlignment="1">
      <alignment horizontal="center" vertical="center"/>
    </xf>
    <xf numFmtId="0" fontId="47" fillId="7" borderId="0" xfId="39" applyFont="1" applyFill="1" applyAlignment="1">
      <alignment horizontal="center" vertical="center"/>
    </xf>
    <xf numFmtId="0" fontId="145" fillId="21" borderId="0" xfId="39" applyFont="1" applyFill="1" applyAlignment="1">
      <alignment horizontal="right" vertical="center" indent="1"/>
    </xf>
    <xf numFmtId="0" fontId="145" fillId="17" borderId="0" xfId="39" applyFont="1" applyFill="1" applyAlignment="1">
      <alignment horizontal="right" vertical="center" indent="1"/>
    </xf>
    <xf numFmtId="0" fontId="132" fillId="21" borderId="0" xfId="39" applyFont="1" applyFill="1" applyAlignment="1">
      <alignment horizontal="right" vertical="center" indent="1"/>
    </xf>
    <xf numFmtId="0" fontId="113" fillId="16" borderId="0" xfId="39" applyFont="1" applyFill="1" applyAlignment="1">
      <alignment horizontal="center" vertical="center"/>
    </xf>
    <xf numFmtId="0" fontId="145" fillId="21" borderId="0" xfId="39" applyFont="1" applyFill="1" applyAlignment="1">
      <alignment horizontal="right" vertical="center" wrapText="1" indent="1"/>
    </xf>
    <xf numFmtId="0" fontId="48" fillId="5" borderId="0" xfId="16" applyFont="1" applyFill="1" applyBorder="1" applyAlignment="1">
      <alignment horizontal="right" vertical="center" wrapText="1" readingOrder="2"/>
    </xf>
    <xf numFmtId="0" fontId="22" fillId="5" borderId="0" xfId="16" applyFont="1" applyFill="1" applyAlignment="1">
      <alignment horizontal="left" vertical="center" wrapText="1"/>
    </xf>
    <xf numFmtId="0" fontId="13" fillId="16" borderId="0" xfId="39" applyFont="1" applyFill="1" applyAlignment="1">
      <alignment horizontal="center" vertical="center" wrapText="1"/>
    </xf>
    <xf numFmtId="0" fontId="24" fillId="5" borderId="0" xfId="16" applyFont="1" applyFill="1" applyAlignment="1">
      <alignment horizontal="left" vertical="center" wrapText="1" indent="1"/>
    </xf>
    <xf numFmtId="0" fontId="13" fillId="17" borderId="0" xfId="39" applyFont="1" applyFill="1" applyAlignment="1">
      <alignment horizontal="center" vertical="center" wrapText="1"/>
    </xf>
    <xf numFmtId="0" fontId="132" fillId="21" borderId="0" xfId="39" applyFont="1" applyFill="1" applyAlignment="1">
      <alignment horizontal="center" vertical="center"/>
    </xf>
    <xf numFmtId="0" fontId="13" fillId="21" borderId="0" xfId="39" applyFont="1" applyFill="1" applyAlignment="1">
      <alignment horizontal="center" vertical="center" wrapText="1"/>
    </xf>
    <xf numFmtId="0" fontId="49" fillId="5" borderId="0" xfId="16" applyFont="1" applyFill="1" applyBorder="1" applyAlignment="1">
      <alignment horizontal="right" wrapText="1" indent="1" readingOrder="2"/>
    </xf>
    <xf numFmtId="0" fontId="132" fillId="17" borderId="0" xfId="39" applyFont="1" applyFill="1" applyAlignment="1">
      <alignment horizontal="center" vertical="center"/>
    </xf>
    <xf numFmtId="0" fontId="148" fillId="16" borderId="72" xfId="396" applyFont="1" applyFill="1" applyBorder="1" applyAlignment="1">
      <alignment horizontal="center" vertical="center"/>
    </xf>
    <xf numFmtId="0" fontId="148" fillId="16" borderId="73" xfId="396" applyFont="1" applyFill="1" applyBorder="1" applyAlignment="1">
      <alignment horizontal="center" vertical="center"/>
    </xf>
    <xf numFmtId="0" fontId="148" fillId="16" borderId="86" xfId="396" applyFont="1" applyFill="1" applyBorder="1" applyAlignment="1">
      <alignment horizontal="center" vertical="center"/>
    </xf>
    <xf numFmtId="0" fontId="148" fillId="16" borderId="87" xfId="396" applyFont="1" applyFill="1" applyBorder="1" applyAlignment="1">
      <alignment horizontal="center" vertical="center"/>
    </xf>
    <xf numFmtId="0" fontId="147" fillId="16" borderId="71" xfId="396" applyFont="1" applyFill="1" applyBorder="1" applyAlignment="1">
      <alignment horizontal="center" vertical="center"/>
    </xf>
    <xf numFmtId="0" fontId="147" fillId="16" borderId="72" xfId="396" applyFont="1" applyFill="1" applyBorder="1" applyAlignment="1">
      <alignment horizontal="center" vertical="center"/>
    </xf>
    <xf numFmtId="0" fontId="147" fillId="16" borderId="85" xfId="396" applyFont="1" applyFill="1" applyBorder="1" applyAlignment="1">
      <alignment horizontal="center" vertical="center"/>
    </xf>
    <xf numFmtId="0" fontId="147" fillId="16" borderId="86" xfId="396" applyFont="1" applyFill="1" applyBorder="1" applyAlignment="1">
      <alignment horizontal="center" vertical="center"/>
    </xf>
    <xf numFmtId="0" fontId="49" fillId="21" borderId="89" xfId="396" applyFont="1" applyFill="1" applyBorder="1" applyAlignment="1">
      <alignment horizontal="right" vertical="center" wrapText="1" indent="1" readingOrder="2"/>
    </xf>
    <xf numFmtId="0" fontId="49" fillId="21" borderId="90" xfId="396" applyFont="1" applyFill="1" applyBorder="1" applyAlignment="1">
      <alignment horizontal="right" vertical="center" wrapText="1" indent="1" readingOrder="2"/>
    </xf>
    <xf numFmtId="0" fontId="49" fillId="4" borderId="89" xfId="396" applyFont="1" applyFill="1" applyBorder="1" applyAlignment="1">
      <alignment horizontal="right" vertical="center" wrapText="1" indent="1" readingOrder="2"/>
    </xf>
    <xf numFmtId="0" fontId="49" fillId="4" borderId="90" xfId="396" applyFont="1" applyFill="1" applyBorder="1" applyAlignment="1">
      <alignment horizontal="right" vertical="center" wrapText="1" indent="1" readingOrder="2"/>
    </xf>
    <xf numFmtId="49" fontId="95" fillId="4" borderId="89" xfId="396" applyNumberFormat="1" applyFont="1" applyFill="1" applyBorder="1" applyAlignment="1">
      <alignment horizontal="right" vertical="center" wrapText="1" indent="1" readingOrder="2"/>
    </xf>
    <xf numFmtId="49" fontId="95" fillId="4" borderId="90" xfId="396" applyNumberFormat="1" applyFont="1" applyFill="1" applyBorder="1" applyAlignment="1">
      <alignment horizontal="right" vertical="center" wrapText="1" indent="1" readingOrder="2"/>
    </xf>
    <xf numFmtId="0" fontId="95" fillId="4" borderId="89" xfId="396" applyFont="1" applyFill="1" applyBorder="1" applyAlignment="1">
      <alignment horizontal="right" vertical="center" wrapText="1" indent="1" readingOrder="2"/>
    </xf>
    <xf numFmtId="0" fontId="95" fillId="4" borderId="90" xfId="396" applyFont="1" applyFill="1" applyBorder="1" applyAlignment="1">
      <alignment horizontal="right" vertical="center" wrapText="1" indent="1" readingOrder="2"/>
    </xf>
    <xf numFmtId="49" fontId="27" fillId="21" borderId="90" xfId="421" applyNumberFormat="1" applyFont="1" applyFill="1" applyBorder="1" applyAlignment="1">
      <alignment horizontal="left" vertical="center" wrapText="1" indent="1" readingOrder="1"/>
    </xf>
    <xf numFmtId="49" fontId="27" fillId="21" borderId="91" xfId="421" applyNumberFormat="1" applyFont="1" applyFill="1" applyBorder="1" applyAlignment="1">
      <alignment horizontal="left" vertical="center" wrapText="1" indent="1" readingOrder="1"/>
    </xf>
    <xf numFmtId="0" fontId="27" fillId="4" borderId="90" xfId="422" applyFont="1" applyFill="1" applyBorder="1" applyAlignment="1" applyProtection="1">
      <alignment horizontal="left" vertical="center" wrapText="1" indent="1"/>
    </xf>
    <xf numFmtId="0" fontId="27" fillId="4" borderId="91" xfId="422" applyFont="1" applyFill="1" applyBorder="1" applyAlignment="1" applyProtection="1">
      <alignment horizontal="left" vertical="center" wrapText="1" indent="1"/>
    </xf>
    <xf numFmtId="0" fontId="24" fillId="4" borderId="90" xfId="421" applyFont="1" applyFill="1" applyBorder="1" applyAlignment="1">
      <alignment horizontal="left" vertical="center" wrapText="1" indent="1" readingOrder="2"/>
    </xf>
    <xf numFmtId="0" fontId="24" fillId="4" borderId="91" xfId="421" applyFont="1" applyFill="1" applyBorder="1" applyAlignment="1">
      <alignment horizontal="left" vertical="center" wrapText="1" indent="1" readingOrder="2"/>
    </xf>
    <xf numFmtId="0" fontId="27" fillId="21" borderId="90" xfId="421" applyFont="1" applyFill="1" applyBorder="1" applyAlignment="1">
      <alignment horizontal="left" vertical="center" wrapText="1" indent="1" readingOrder="1"/>
    </xf>
    <xf numFmtId="0" fontId="27" fillId="21" borderId="91" xfId="421" applyFont="1" applyFill="1" applyBorder="1" applyAlignment="1">
      <alignment horizontal="left" vertical="center" wrapText="1" indent="1" readingOrder="1"/>
    </xf>
    <xf numFmtId="0" fontId="101" fillId="21" borderId="0" xfId="449" applyFont="1" applyFill="1" applyAlignment="1">
      <alignment horizontal="right" vertical="center" indent="1"/>
    </xf>
    <xf numFmtId="0" fontId="132" fillId="21" borderId="0" xfId="449" applyFont="1" applyFill="1" applyAlignment="1">
      <alignment horizontal="right" vertical="center" indent="1"/>
    </xf>
    <xf numFmtId="0" fontId="147" fillId="20" borderId="111" xfId="396" applyFont="1" applyFill="1" applyBorder="1" applyAlignment="1">
      <alignment horizontal="center" vertical="center"/>
    </xf>
    <xf numFmtId="0" fontId="51" fillId="21" borderId="0" xfId="449" applyFont="1" applyFill="1" applyAlignment="1">
      <alignment horizontal="right" vertical="center" indent="1"/>
    </xf>
    <xf numFmtId="0" fontId="94" fillId="16" borderId="0" xfId="0" applyFont="1" applyFill="1" applyBorder="1" applyAlignment="1">
      <alignment horizontal="center" vertical="center" wrapText="1" readingOrder="2"/>
    </xf>
    <xf numFmtId="0" fontId="0" fillId="0" borderId="0" xfId="0" applyAlignment="1">
      <alignment horizontal="center" vertical="center"/>
    </xf>
    <xf numFmtId="0" fontId="49" fillId="20" borderId="82" xfId="0" applyFont="1" applyFill="1" applyBorder="1" applyAlignment="1">
      <alignment horizontal="center" wrapText="1"/>
    </xf>
    <xf numFmtId="0" fontId="183" fillId="4" borderId="0" xfId="0" applyFont="1" applyFill="1" applyBorder="1" applyAlignment="1">
      <alignment horizontal="right"/>
    </xf>
    <xf numFmtId="0" fontId="182" fillId="4" borderId="0" xfId="0" applyFont="1" applyFill="1" applyAlignment="1">
      <alignment horizontal="center"/>
    </xf>
    <xf numFmtId="0" fontId="173" fillId="4" borderId="0" xfId="0" applyFont="1" applyFill="1" applyBorder="1" applyAlignment="1">
      <alignment horizontal="center" wrapText="1"/>
    </xf>
    <xf numFmtId="0" fontId="173" fillId="4" borderId="0" xfId="0" applyFont="1" applyFill="1" applyBorder="1" applyAlignment="1">
      <alignment horizontal="center" vertical="center" wrapText="1"/>
    </xf>
    <xf numFmtId="0" fontId="27" fillId="20" borderId="73" xfId="0" applyFont="1" applyFill="1" applyBorder="1" applyAlignment="1">
      <alignment horizontal="center" vertical="center"/>
    </xf>
    <xf numFmtId="0" fontId="27" fillId="20" borderId="76" xfId="0" applyFont="1" applyFill="1" applyBorder="1" applyAlignment="1">
      <alignment horizontal="center" vertical="center"/>
    </xf>
    <xf numFmtId="0" fontId="27" fillId="20" borderId="79" xfId="0" applyFont="1" applyFill="1" applyBorder="1" applyAlignment="1">
      <alignment horizontal="center" vertical="center"/>
    </xf>
    <xf numFmtId="0" fontId="153" fillId="20" borderId="82" xfId="0" applyFont="1" applyFill="1" applyBorder="1" applyAlignment="1">
      <alignment horizontal="center" vertical="center" wrapText="1"/>
    </xf>
    <xf numFmtId="0" fontId="49" fillId="20" borderId="81" xfId="0" applyFont="1" applyFill="1" applyBorder="1" applyAlignment="1">
      <alignment horizontal="center" vertical="center"/>
    </xf>
    <xf numFmtId="0" fontId="24" fillId="20" borderId="72" xfId="0" applyFont="1" applyFill="1" applyBorder="1" applyAlignment="1">
      <alignment horizontal="center" vertical="center" wrapText="1"/>
    </xf>
    <xf numFmtId="0" fontId="24" fillId="20" borderId="82" xfId="0" applyFont="1" applyFill="1" applyBorder="1" applyAlignment="1">
      <alignment horizontal="center" vertical="top" wrapText="1"/>
    </xf>
    <xf numFmtId="0" fontId="94" fillId="20" borderId="81" xfId="0" applyFont="1" applyFill="1" applyBorder="1" applyAlignment="1">
      <alignment horizontal="center" vertical="center"/>
    </xf>
    <xf numFmtId="0" fontId="25" fillId="20" borderId="83" xfId="0" applyFont="1" applyFill="1" applyBorder="1" applyAlignment="1">
      <alignment horizontal="center" vertical="center"/>
    </xf>
    <xf numFmtId="0" fontId="136" fillId="4" borderId="0" xfId="0" applyFont="1" applyFill="1" applyBorder="1" applyAlignment="1">
      <alignment horizontal="right"/>
    </xf>
    <xf numFmtId="0" fontId="94" fillId="20" borderId="83" xfId="0" applyFont="1" applyFill="1" applyBorder="1" applyAlignment="1">
      <alignment horizontal="center" wrapText="1"/>
    </xf>
    <xf numFmtId="0" fontId="94" fillId="20" borderId="0" xfId="0" applyFont="1" applyFill="1" applyBorder="1" applyAlignment="1">
      <alignment horizontal="center" wrapText="1"/>
    </xf>
    <xf numFmtId="0" fontId="94" fillId="20" borderId="81" xfId="0" applyFont="1" applyFill="1" applyBorder="1" applyAlignment="1">
      <alignment horizontal="center" wrapText="1"/>
    </xf>
    <xf numFmtId="0" fontId="21" fillId="20" borderId="73" xfId="0" applyFont="1" applyFill="1" applyBorder="1" applyAlignment="1">
      <alignment horizontal="center" vertical="center" wrapText="1"/>
    </xf>
    <xf numFmtId="0" fontId="21" fillId="20" borderId="111" xfId="0" applyFont="1" applyFill="1" applyBorder="1" applyAlignment="1">
      <alignment horizontal="center" vertical="center" wrapText="1"/>
    </xf>
    <xf numFmtId="0" fontId="21" fillId="20" borderId="71" xfId="0" applyFont="1" applyFill="1" applyBorder="1" applyAlignment="1">
      <alignment horizontal="center" vertical="center" wrapText="1"/>
    </xf>
    <xf numFmtId="0" fontId="43" fillId="0" borderId="0" xfId="0" applyFont="1" applyBorder="1" applyAlignment="1">
      <alignment horizontal="right" vertical="top" wrapText="1" indent="1" readingOrder="2"/>
    </xf>
    <xf numFmtId="0" fontId="43" fillId="0" borderId="0" xfId="0" applyFont="1" applyAlignment="1">
      <alignment horizontal="left" wrapText="1"/>
    </xf>
    <xf numFmtId="0" fontId="173" fillId="0" borderId="0" xfId="0" applyFont="1" applyFill="1" applyBorder="1" applyAlignment="1">
      <alignment horizontal="center" wrapText="1"/>
    </xf>
    <xf numFmtId="0" fontId="94" fillId="20" borderId="213" xfId="0" applyFont="1" applyFill="1" applyBorder="1" applyAlignment="1">
      <alignment horizontal="center" vertical="center"/>
    </xf>
    <xf numFmtId="0" fontId="94" fillId="20" borderId="219" xfId="0" applyFont="1" applyFill="1" applyBorder="1" applyAlignment="1">
      <alignment horizontal="center" vertical="center"/>
    </xf>
    <xf numFmtId="0" fontId="21" fillId="20" borderId="82" xfId="0" applyFont="1" applyFill="1" applyBorder="1" applyAlignment="1">
      <alignment horizontal="center" vertical="top" wrapText="1"/>
    </xf>
    <xf numFmtId="0" fontId="173" fillId="0" borderId="0" xfId="0" applyFont="1" applyFill="1" applyBorder="1" applyAlignment="1">
      <alignment horizontal="center" vertical="center" wrapText="1"/>
    </xf>
    <xf numFmtId="0" fontId="173" fillId="0" borderId="0" xfId="0" applyFont="1" applyFill="1" applyBorder="1" applyAlignment="1">
      <alignment horizontal="center" vertical="center"/>
    </xf>
    <xf numFmtId="0" fontId="25" fillId="20" borderId="214" xfId="0" applyFont="1" applyFill="1" applyBorder="1" applyAlignment="1">
      <alignment horizontal="center" vertical="center"/>
    </xf>
    <xf numFmtId="0" fontId="25" fillId="20" borderId="223" xfId="0" applyFont="1" applyFill="1" applyBorder="1" applyAlignment="1">
      <alignment horizontal="center" vertical="center"/>
    </xf>
    <xf numFmtId="0" fontId="94" fillId="20" borderId="213" xfId="0" applyFont="1" applyFill="1" applyBorder="1" applyAlignment="1">
      <alignment horizontal="center" vertical="center" wrapText="1"/>
    </xf>
    <xf numFmtId="0" fontId="94" fillId="20" borderId="219" xfId="0" applyFont="1" applyFill="1" applyBorder="1" applyAlignment="1">
      <alignment horizontal="center" vertical="center" wrapText="1"/>
    </xf>
    <xf numFmtId="0" fontId="134" fillId="4" borderId="0" xfId="0" applyFont="1" applyFill="1" applyAlignment="1">
      <alignment horizontal="center"/>
    </xf>
    <xf numFmtId="0" fontId="135" fillId="0" borderId="0" xfId="0" applyFont="1" applyFill="1" applyBorder="1" applyAlignment="1">
      <alignment horizontal="center" vertical="center" wrapText="1"/>
    </xf>
    <xf numFmtId="0" fontId="135" fillId="0" borderId="0" xfId="0" applyFont="1" applyFill="1" applyBorder="1" applyAlignment="1">
      <alignment horizontal="center" vertical="center"/>
    </xf>
    <xf numFmtId="0" fontId="135" fillId="4" borderId="0" xfId="0" applyFont="1" applyFill="1" applyBorder="1" applyAlignment="1">
      <alignment horizontal="center" vertical="center" wrapText="1"/>
    </xf>
    <xf numFmtId="0" fontId="49" fillId="20" borderId="213" xfId="0" applyFont="1" applyFill="1" applyBorder="1" applyAlignment="1">
      <alignment horizontal="center" vertical="center"/>
    </xf>
    <xf numFmtId="0" fontId="49" fillId="20" borderId="219" xfId="0" applyFont="1" applyFill="1" applyBorder="1" applyAlignment="1">
      <alignment horizontal="center" vertical="center"/>
    </xf>
    <xf numFmtId="0" fontId="27" fillId="20" borderId="214" xfId="0" applyFont="1" applyFill="1" applyBorder="1" applyAlignment="1">
      <alignment horizontal="center" vertical="center"/>
    </xf>
    <xf numFmtId="0" fontId="27" fillId="20" borderId="83" xfId="0" applyFont="1" applyFill="1" applyBorder="1" applyAlignment="1">
      <alignment horizontal="center" vertical="center"/>
    </xf>
    <xf numFmtId="0" fontId="27" fillId="20" borderId="223" xfId="0" applyFont="1" applyFill="1" applyBorder="1" applyAlignment="1">
      <alignment horizontal="center" vertical="center"/>
    </xf>
    <xf numFmtId="0" fontId="49" fillId="20" borderId="214" xfId="0" applyFont="1" applyFill="1" applyBorder="1" applyAlignment="1">
      <alignment horizontal="center" wrapText="1"/>
    </xf>
    <xf numFmtId="0" fontId="49" fillId="20" borderId="224" xfId="0" applyFont="1" applyFill="1" applyBorder="1" applyAlignment="1">
      <alignment horizontal="center" wrapText="1"/>
    </xf>
    <xf numFmtId="0" fontId="49" fillId="20" borderId="213" xfId="0" applyFont="1" applyFill="1" applyBorder="1" applyAlignment="1">
      <alignment horizontal="center" wrapText="1"/>
    </xf>
    <xf numFmtId="0" fontId="27" fillId="20" borderId="73" xfId="0" applyFont="1" applyFill="1" applyBorder="1" applyAlignment="1">
      <alignment horizontal="center" vertical="top" wrapText="1"/>
    </xf>
    <xf numFmtId="0" fontId="27" fillId="20" borderId="111" xfId="0" applyFont="1" applyFill="1" applyBorder="1" applyAlignment="1">
      <alignment horizontal="center" vertical="top" wrapText="1"/>
    </xf>
    <xf numFmtId="0" fontId="27" fillId="20" borderId="71" xfId="0" applyFont="1" applyFill="1" applyBorder="1" applyAlignment="1">
      <alignment horizontal="center" vertical="top" wrapText="1"/>
    </xf>
    <xf numFmtId="0" fontId="43" fillId="0" borderId="0" xfId="0" applyFont="1" applyBorder="1" applyAlignment="1">
      <alignment horizontal="right" wrapText="1" readingOrder="2"/>
    </xf>
    <xf numFmtId="0" fontId="182" fillId="4" borderId="0" xfId="0" applyFont="1" applyFill="1" applyAlignment="1">
      <alignment horizontal="center" vertical="center"/>
    </xf>
    <xf numFmtId="0" fontId="94" fillId="20" borderId="194" xfId="0" applyFont="1" applyFill="1" applyBorder="1" applyAlignment="1">
      <alignment horizontal="center" wrapText="1"/>
    </xf>
    <xf numFmtId="0" fontId="94" fillId="20" borderId="82" xfId="0" applyFont="1" applyFill="1" applyBorder="1" applyAlignment="1">
      <alignment horizontal="center" wrapText="1"/>
    </xf>
    <xf numFmtId="0" fontId="94" fillId="20" borderId="214" xfId="0" applyFont="1" applyFill="1" applyBorder="1" applyAlignment="1">
      <alignment horizontal="center" wrapText="1"/>
    </xf>
    <xf numFmtId="0" fontId="94" fillId="20" borderId="224" xfId="0" applyFont="1" applyFill="1" applyBorder="1" applyAlignment="1">
      <alignment horizontal="center" wrapText="1"/>
    </xf>
    <xf numFmtId="0" fontId="94" fillId="20" borderId="213" xfId="0" applyFont="1" applyFill="1" applyBorder="1" applyAlignment="1">
      <alignment horizontal="center" wrapText="1"/>
    </xf>
    <xf numFmtId="0" fontId="25" fillId="20" borderId="73" xfId="0" applyFont="1" applyFill="1" applyBorder="1" applyAlignment="1">
      <alignment horizontal="center" vertical="top" wrapText="1"/>
    </xf>
    <xf numFmtId="0" fontId="25" fillId="20" borderId="111" xfId="0" applyFont="1" applyFill="1" applyBorder="1" applyAlignment="1">
      <alignment horizontal="center" vertical="top" wrapText="1"/>
    </xf>
    <xf numFmtId="0" fontId="25" fillId="20" borderId="71" xfId="0" applyFont="1" applyFill="1" applyBorder="1" applyAlignment="1">
      <alignment horizontal="center" vertical="top" wrapText="1"/>
    </xf>
    <xf numFmtId="0" fontId="25" fillId="20" borderId="82" xfId="0" applyFont="1" applyFill="1" applyBorder="1" applyAlignment="1">
      <alignment horizontal="center" vertical="top" wrapText="1"/>
    </xf>
    <xf numFmtId="0" fontId="25" fillId="20" borderId="222" xfId="0" applyFont="1" applyFill="1" applyBorder="1" applyAlignment="1">
      <alignment horizontal="center" vertical="top" wrapText="1"/>
    </xf>
    <xf numFmtId="0" fontId="26" fillId="0" borderId="143"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6" fillId="0" borderId="121" xfId="0" applyFont="1" applyFill="1" applyBorder="1" applyAlignment="1">
      <alignment horizontal="center" vertical="center" wrapText="1"/>
    </xf>
    <xf numFmtId="0" fontId="130" fillId="0" borderId="224" xfId="0" applyFont="1" applyBorder="1" applyAlignment="1">
      <alignment horizontal="center" vertical="center" wrapText="1"/>
    </xf>
    <xf numFmtId="0" fontId="130" fillId="0" borderId="0" xfId="0" applyFont="1" applyBorder="1" applyAlignment="1">
      <alignment horizontal="center" vertical="center" wrapText="1"/>
    </xf>
    <xf numFmtId="0" fontId="130" fillId="0" borderId="225" xfId="0" applyFont="1" applyBorder="1" applyAlignment="1">
      <alignment horizontal="center" vertical="center" wrapText="1"/>
    </xf>
    <xf numFmtId="0" fontId="26" fillId="0" borderId="225" xfId="0" applyFont="1" applyFill="1" applyBorder="1" applyAlignment="1">
      <alignment horizontal="center" vertical="center" wrapText="1"/>
    </xf>
    <xf numFmtId="0" fontId="130" fillId="0" borderId="143" xfId="0" applyFont="1" applyBorder="1" applyAlignment="1">
      <alignment horizontal="center" vertical="center" wrapText="1"/>
    </xf>
    <xf numFmtId="0" fontId="26" fillId="0" borderId="127" xfId="0" applyFont="1" applyFill="1" applyBorder="1" applyAlignment="1">
      <alignment horizontal="center" vertical="center" wrapText="1"/>
    </xf>
    <xf numFmtId="0" fontId="26" fillId="0" borderId="76" xfId="0" applyFont="1" applyFill="1" applyBorder="1" applyAlignment="1">
      <alignment horizontal="center" vertical="center" wrapText="1"/>
    </xf>
    <xf numFmtId="0" fontId="26" fillId="0" borderId="125" xfId="0" applyFont="1" applyFill="1" applyBorder="1" applyAlignment="1">
      <alignment horizontal="center" vertical="center" wrapText="1"/>
    </xf>
    <xf numFmtId="0" fontId="190" fillId="0" borderId="224" xfId="0" applyFont="1" applyBorder="1" applyAlignment="1">
      <alignment horizontal="center" vertical="center" wrapText="1"/>
    </xf>
    <xf numFmtId="0" fontId="190" fillId="0" borderId="0" xfId="0" applyFont="1" applyBorder="1" applyAlignment="1">
      <alignment horizontal="center" vertical="center" wrapText="1"/>
    </xf>
    <xf numFmtId="0" fontId="190" fillId="0" borderId="225" xfId="0" applyFont="1" applyBorder="1" applyAlignment="1">
      <alignment horizontal="center" vertical="center" wrapText="1"/>
    </xf>
    <xf numFmtId="0" fontId="94" fillId="20" borderId="81" xfId="0" applyFont="1" applyFill="1" applyBorder="1" applyAlignment="1">
      <alignment horizontal="center" vertical="center" wrapText="1"/>
    </xf>
    <xf numFmtId="0" fontId="94" fillId="20" borderId="194" xfId="0" applyFont="1" applyFill="1" applyBorder="1" applyAlignment="1">
      <alignment horizontal="center" vertical="center" wrapText="1"/>
    </xf>
    <xf numFmtId="0" fontId="94" fillId="20" borderId="82" xfId="0" applyFont="1" applyFill="1" applyBorder="1" applyAlignment="1">
      <alignment horizontal="center" vertical="center" wrapText="1"/>
    </xf>
    <xf numFmtId="0" fontId="25" fillId="20" borderId="194" xfId="0" applyFont="1" applyFill="1" applyBorder="1" applyAlignment="1">
      <alignment horizontal="center" vertical="center" wrapText="1"/>
    </xf>
    <xf numFmtId="0" fontId="25" fillId="20" borderId="82" xfId="0" applyFont="1" applyFill="1" applyBorder="1" applyAlignment="1">
      <alignment horizontal="center" vertical="center" wrapText="1"/>
    </xf>
    <xf numFmtId="0" fontId="25" fillId="20" borderId="214" xfId="0" applyFont="1" applyFill="1" applyBorder="1" applyAlignment="1">
      <alignment horizontal="center" vertical="center" wrapText="1"/>
    </xf>
    <xf numFmtId="0" fontId="25" fillId="20" borderId="83" xfId="0" applyFont="1" applyFill="1" applyBorder="1" applyAlignment="1">
      <alignment horizontal="center" vertical="center" wrapText="1"/>
    </xf>
    <xf numFmtId="0" fontId="173" fillId="0" borderId="0" xfId="0" applyFont="1" applyFill="1" applyAlignment="1">
      <alignment horizontal="center" vertical="top" wrapText="1"/>
    </xf>
    <xf numFmtId="0" fontId="101" fillId="4" borderId="0" xfId="0" applyFont="1" applyFill="1" applyAlignment="1">
      <alignment horizontal="center" wrapText="1" readingOrder="2"/>
    </xf>
    <xf numFmtId="0" fontId="31" fillId="4" borderId="0" xfId="0" applyFont="1" applyFill="1" applyAlignment="1">
      <alignment horizontal="center" vertical="top" wrapText="1"/>
    </xf>
    <xf numFmtId="0" fontId="0" fillId="0" borderId="0" xfId="0" applyFill="1" applyAlignment="1">
      <alignment horizontal="center" readingOrder="1"/>
    </xf>
    <xf numFmtId="0" fontId="190" fillId="0" borderId="145" xfId="0" applyFont="1" applyBorder="1" applyAlignment="1">
      <alignment horizontal="center" vertical="center" wrapText="1"/>
    </xf>
    <xf numFmtId="0" fontId="130" fillId="0" borderId="118" xfId="0" applyFont="1" applyBorder="1" applyAlignment="1">
      <alignment horizontal="center" vertical="center" wrapText="1"/>
    </xf>
    <xf numFmtId="0" fontId="130" fillId="0" borderId="146" xfId="0" applyFont="1" applyBorder="1" applyAlignment="1">
      <alignment horizontal="center" vertical="center" wrapText="1"/>
    </xf>
    <xf numFmtId="0" fontId="26" fillId="0" borderId="118" xfId="0" applyFont="1" applyFill="1" applyBorder="1" applyAlignment="1">
      <alignment horizontal="center" vertical="center" wrapText="1"/>
    </xf>
    <xf numFmtId="0" fontId="26" fillId="0" borderId="146" xfId="0" applyFont="1" applyFill="1" applyBorder="1" applyAlignment="1">
      <alignment horizontal="center" vertical="center" wrapText="1"/>
    </xf>
    <xf numFmtId="0" fontId="130" fillId="0" borderId="145" xfId="0" applyFont="1" applyBorder="1" applyAlignment="1">
      <alignment horizontal="center" vertical="center" wrapText="1"/>
    </xf>
    <xf numFmtId="0" fontId="130" fillId="0" borderId="96" xfId="0" applyFont="1" applyBorder="1" applyAlignment="1">
      <alignment horizontal="center" vertical="center" wrapText="1"/>
    </xf>
    <xf numFmtId="0" fontId="26" fillId="0" borderId="96" xfId="0" applyFont="1" applyFill="1" applyBorder="1" applyAlignment="1">
      <alignment horizontal="center" vertical="center" wrapText="1"/>
    </xf>
    <xf numFmtId="0" fontId="94" fillId="20" borderId="215" xfId="0" applyFont="1" applyFill="1" applyBorder="1" applyAlignment="1">
      <alignment horizontal="center" vertical="center" wrapText="1"/>
    </xf>
    <xf numFmtId="0" fontId="94" fillId="20" borderId="122" xfId="0" applyFont="1" applyFill="1" applyBorder="1" applyAlignment="1">
      <alignment horizontal="center" vertical="center" wrapText="1"/>
    </xf>
    <xf numFmtId="0" fontId="94" fillId="20" borderId="216" xfId="0" applyFont="1" applyFill="1" applyBorder="1" applyAlignment="1">
      <alignment horizontal="center" vertical="center" wrapText="1"/>
    </xf>
    <xf numFmtId="0" fontId="94" fillId="20" borderId="218" xfId="0" applyFont="1" applyFill="1" applyBorder="1" applyAlignment="1">
      <alignment horizontal="center" vertical="center" wrapText="1"/>
    </xf>
    <xf numFmtId="0" fontId="25" fillId="20" borderId="216" xfId="0" applyFont="1" applyFill="1" applyBorder="1" applyAlignment="1">
      <alignment horizontal="center" vertical="center" wrapText="1"/>
    </xf>
    <xf numFmtId="0" fontId="25" fillId="20" borderId="218" xfId="0" applyFont="1" applyFill="1" applyBorder="1" applyAlignment="1">
      <alignment horizontal="center" vertical="center" wrapText="1"/>
    </xf>
    <xf numFmtId="0" fontId="25" fillId="20" borderId="217" xfId="0" applyFont="1" applyFill="1" applyBorder="1" applyAlignment="1">
      <alignment horizontal="center" vertical="center" wrapText="1"/>
    </xf>
    <xf numFmtId="0" fontId="25" fillId="20" borderId="125" xfId="0" applyFont="1" applyFill="1" applyBorder="1" applyAlignment="1">
      <alignment horizontal="center" vertical="center" wrapText="1"/>
    </xf>
    <xf numFmtId="0" fontId="190" fillId="0" borderId="128" xfId="0" applyFont="1" applyBorder="1" applyAlignment="1">
      <alignment horizontal="center" vertical="center" wrapText="1"/>
    </xf>
    <xf numFmtId="0" fontId="130" fillId="0" borderId="81" xfId="0" applyFont="1" applyBorder="1" applyAlignment="1">
      <alignment horizontal="center" vertical="center" wrapText="1"/>
    </xf>
    <xf numFmtId="0" fontId="130" fillId="0" borderId="121" xfId="0" applyFont="1" applyBorder="1" applyAlignment="1">
      <alignment horizontal="center" vertical="center" wrapText="1"/>
    </xf>
    <xf numFmtId="0" fontId="21" fillId="0" borderId="143" xfId="0" applyFont="1" applyFill="1" applyBorder="1" applyAlignment="1">
      <alignment horizontal="center" vertical="center" wrapText="1"/>
    </xf>
    <xf numFmtId="0" fontId="21" fillId="0" borderId="0" xfId="0" applyFont="1" applyFill="1" applyBorder="1" applyAlignment="1">
      <alignment horizontal="center" vertical="center" wrapText="1"/>
    </xf>
    <xf numFmtId="0" fontId="21" fillId="0" borderId="121" xfId="0" applyFont="1" applyFill="1" applyBorder="1" applyAlignment="1">
      <alignment horizontal="center" vertical="center" wrapText="1"/>
    </xf>
    <xf numFmtId="0" fontId="130" fillId="0" borderId="147" xfId="0" applyFont="1" applyBorder="1" applyAlignment="1">
      <alignment horizontal="center" vertical="center" wrapText="1"/>
    </xf>
    <xf numFmtId="0" fontId="130" fillId="0" borderId="106" xfId="0" applyFont="1" applyBorder="1" applyAlignment="1">
      <alignment horizontal="center" vertical="center" wrapText="1"/>
    </xf>
    <xf numFmtId="0" fontId="130" fillId="0" borderId="112" xfId="0" applyFont="1" applyBorder="1" applyAlignment="1">
      <alignment horizontal="center" vertical="center" wrapText="1"/>
    </xf>
    <xf numFmtId="0" fontId="130" fillId="0" borderId="128" xfId="0" applyFont="1" applyBorder="1" applyAlignment="1">
      <alignment horizontal="center" vertical="center" wrapText="1"/>
    </xf>
    <xf numFmtId="0" fontId="49" fillId="20" borderId="213" xfId="0" applyFont="1" applyFill="1" applyBorder="1" applyAlignment="1">
      <alignment horizontal="center" vertical="center" wrapText="1"/>
    </xf>
    <xf numFmtId="0" fontId="49" fillId="20" borderId="131" xfId="0" applyFont="1" applyFill="1" applyBorder="1" applyAlignment="1">
      <alignment horizontal="center" vertical="center" wrapText="1"/>
    </xf>
    <xf numFmtId="0" fontId="49" fillId="20" borderId="194" xfId="0" applyFont="1" applyFill="1" applyBorder="1" applyAlignment="1">
      <alignment horizontal="center" vertical="center" wrapText="1"/>
    </xf>
    <xf numFmtId="0" fontId="49" fillId="20" borderId="132" xfId="0" applyFont="1" applyFill="1" applyBorder="1" applyAlignment="1">
      <alignment horizontal="center" vertical="center" wrapText="1"/>
    </xf>
    <xf numFmtId="0" fontId="27" fillId="20" borderId="194" xfId="0" applyFont="1" applyFill="1" applyBorder="1" applyAlignment="1">
      <alignment horizontal="center" vertical="center" wrapText="1"/>
    </xf>
    <xf numFmtId="0" fontId="27" fillId="20" borderId="132" xfId="0" applyFont="1" applyFill="1" applyBorder="1" applyAlignment="1">
      <alignment horizontal="center" vertical="center" wrapText="1"/>
    </xf>
    <xf numFmtId="0" fontId="27" fillId="20" borderId="214" xfId="0" applyFont="1" applyFill="1" applyBorder="1" applyAlignment="1">
      <alignment horizontal="center" vertical="center" wrapText="1"/>
    </xf>
    <xf numFmtId="0" fontId="27" fillId="20" borderId="133" xfId="0" applyFont="1" applyFill="1" applyBorder="1" applyAlignment="1">
      <alignment horizontal="center" vertical="center" wrapText="1"/>
    </xf>
    <xf numFmtId="0" fontId="97" fillId="0" borderId="143" xfId="0" applyFont="1" applyBorder="1" applyAlignment="1">
      <alignment horizontal="center" vertical="center" wrapText="1" readingOrder="2"/>
    </xf>
    <xf numFmtId="0" fontId="97" fillId="0" borderId="0" xfId="0" applyFont="1" applyBorder="1" applyAlignment="1">
      <alignment horizontal="center" vertical="center" wrapText="1" readingOrder="2"/>
    </xf>
    <xf numFmtId="0" fontId="97" fillId="0" borderId="121" xfId="0" applyFont="1" applyBorder="1" applyAlignment="1">
      <alignment horizontal="center" vertical="center" wrapText="1" readingOrder="2"/>
    </xf>
    <xf numFmtId="0" fontId="77" fillId="0" borderId="143" xfId="0" applyFont="1" applyFill="1" applyBorder="1" applyAlignment="1">
      <alignment horizontal="center" vertical="center" wrapText="1"/>
    </xf>
    <xf numFmtId="0" fontId="77" fillId="0" borderId="0" xfId="0" applyFont="1" applyFill="1" applyBorder="1" applyAlignment="1">
      <alignment horizontal="center" vertical="center" wrapText="1"/>
    </xf>
    <xf numFmtId="0" fontId="77" fillId="0" borderId="121" xfId="0" applyFont="1" applyFill="1" applyBorder="1" applyAlignment="1">
      <alignment horizontal="center" vertical="center" wrapText="1"/>
    </xf>
    <xf numFmtId="0" fontId="165" fillId="20" borderId="213" xfId="0" applyFont="1" applyFill="1" applyBorder="1" applyAlignment="1">
      <alignment horizontal="center" vertical="center" wrapText="1"/>
    </xf>
    <xf numFmtId="0" fontId="190" fillId="0" borderId="128" xfId="0" applyFont="1" applyBorder="1" applyAlignment="1">
      <alignment horizontal="center" vertical="center" wrapText="1" readingOrder="2"/>
    </xf>
    <xf numFmtId="0" fontId="130" fillId="0" borderId="81" xfId="0" applyFont="1" applyBorder="1" applyAlignment="1">
      <alignment horizontal="center" vertical="center" wrapText="1" readingOrder="2"/>
    </xf>
    <xf numFmtId="0" fontId="130" fillId="0" borderId="0" xfId="0" applyFont="1" applyBorder="1" applyAlignment="1">
      <alignment horizontal="center" vertical="center" wrapText="1" readingOrder="2"/>
    </xf>
    <xf numFmtId="0" fontId="130" fillId="0" borderId="121" xfId="0" applyFont="1" applyBorder="1" applyAlignment="1">
      <alignment horizontal="center" vertical="center" wrapText="1" readingOrder="2"/>
    </xf>
    <xf numFmtId="0" fontId="130" fillId="0" borderId="128" xfId="0" applyFont="1" applyBorder="1" applyAlignment="1">
      <alignment horizontal="center" vertical="center" wrapText="1" readingOrder="2"/>
    </xf>
    <xf numFmtId="0" fontId="49" fillId="20" borderId="215" xfId="0" applyFont="1" applyFill="1" applyBorder="1" applyAlignment="1">
      <alignment horizontal="center" vertical="center" wrapText="1"/>
    </xf>
    <xf numFmtId="0" fontId="49" fillId="20" borderId="122" xfId="0" applyFont="1" applyFill="1" applyBorder="1" applyAlignment="1">
      <alignment horizontal="center" vertical="center" wrapText="1"/>
    </xf>
    <xf numFmtId="0" fontId="49" fillId="20" borderId="216" xfId="0" applyFont="1" applyFill="1" applyBorder="1" applyAlignment="1">
      <alignment horizontal="center" vertical="center" wrapText="1"/>
    </xf>
    <xf numFmtId="0" fontId="49" fillId="20" borderId="218" xfId="0" applyFont="1" applyFill="1" applyBorder="1" applyAlignment="1">
      <alignment horizontal="center" vertical="center" wrapText="1"/>
    </xf>
    <xf numFmtId="0" fontId="27" fillId="20" borderId="216" xfId="0" applyFont="1" applyFill="1" applyBorder="1" applyAlignment="1">
      <alignment horizontal="center" vertical="center" wrapText="1"/>
    </xf>
    <xf numFmtId="0" fontId="27" fillId="20" borderId="218" xfId="0" applyFont="1" applyFill="1" applyBorder="1" applyAlignment="1">
      <alignment horizontal="center" vertical="center" wrapText="1"/>
    </xf>
    <xf numFmtId="0" fontId="27" fillId="20" borderId="217" xfId="0" applyFont="1" applyFill="1" applyBorder="1" applyAlignment="1">
      <alignment horizontal="center" vertical="center" wrapText="1"/>
    </xf>
    <xf numFmtId="0" fontId="27" fillId="20" borderId="125" xfId="0" applyFont="1" applyFill="1" applyBorder="1" applyAlignment="1">
      <alignment horizontal="center" vertical="center" wrapText="1"/>
    </xf>
    <xf numFmtId="0" fontId="43" fillId="0" borderId="0" xfId="0" applyFont="1" applyBorder="1" applyAlignment="1">
      <alignment horizontal="right" vertical="center" wrapText="1" readingOrder="2"/>
    </xf>
    <xf numFmtId="0" fontId="26" fillId="0" borderId="0" xfId="0" applyFont="1" applyFill="1" applyBorder="1" applyAlignment="1">
      <alignment horizontal="left" vertical="center" wrapText="1"/>
    </xf>
    <xf numFmtId="0" fontId="111" fillId="4" borderId="143" xfId="0" applyFont="1" applyFill="1" applyBorder="1" applyAlignment="1">
      <alignment horizontal="center" vertical="center" wrapText="1"/>
    </xf>
    <xf numFmtId="0" fontId="111" fillId="4" borderId="0" xfId="0" applyFont="1" applyFill="1" applyBorder="1" applyAlignment="1">
      <alignment horizontal="center" vertical="center" wrapText="1"/>
    </xf>
    <xf numFmtId="0" fontId="111" fillId="4" borderId="121" xfId="0" applyFont="1" applyFill="1" applyBorder="1" applyAlignment="1">
      <alignment horizontal="center" vertical="center" wrapText="1"/>
    </xf>
    <xf numFmtId="0" fontId="26" fillId="4" borderId="143" xfId="0" applyFont="1" applyFill="1" applyBorder="1" applyAlignment="1">
      <alignment horizontal="center" vertical="center" wrapText="1"/>
    </xf>
    <xf numFmtId="0" fontId="26" fillId="4" borderId="0" xfId="0" applyFont="1" applyFill="1" applyBorder="1" applyAlignment="1">
      <alignment horizontal="center" vertical="center" wrapText="1"/>
    </xf>
    <xf numFmtId="0" fontId="26" fillId="4" borderId="121" xfId="0" applyFont="1" applyFill="1" applyBorder="1" applyAlignment="1">
      <alignment horizontal="center" vertical="center" wrapText="1"/>
    </xf>
    <xf numFmtId="0" fontId="43" fillId="4" borderId="143" xfId="0" applyFont="1" applyFill="1" applyBorder="1" applyAlignment="1">
      <alignment horizontal="center" vertical="center" wrapText="1"/>
    </xf>
    <xf numFmtId="0" fontId="43" fillId="4" borderId="81" xfId="0" applyFont="1" applyFill="1" applyBorder="1" applyAlignment="1">
      <alignment horizontal="center" vertical="center" wrapText="1"/>
    </xf>
    <xf numFmtId="0" fontId="43" fillId="4" borderId="121" xfId="0" applyFont="1" applyFill="1" applyBorder="1" applyAlignment="1">
      <alignment horizontal="center" vertical="center" wrapText="1"/>
    </xf>
    <xf numFmtId="0" fontId="43" fillId="4" borderId="128" xfId="0" applyFont="1" applyFill="1" applyBorder="1" applyAlignment="1">
      <alignment horizontal="center" vertical="center" wrapText="1"/>
    </xf>
    <xf numFmtId="0" fontId="43" fillId="4" borderId="0" xfId="0" applyFont="1" applyFill="1" applyBorder="1" applyAlignment="1">
      <alignment horizontal="center" vertical="center" wrapText="1"/>
    </xf>
    <xf numFmtId="0" fontId="27" fillId="4" borderId="0" xfId="0" applyFont="1" applyFill="1" applyAlignment="1">
      <alignment horizontal="center" vertical="top" wrapText="1"/>
    </xf>
    <xf numFmtId="0" fontId="47" fillId="4" borderId="0" xfId="0" applyFont="1" applyFill="1" applyAlignment="1">
      <alignment horizontal="center" wrapText="1" readingOrder="2"/>
    </xf>
    <xf numFmtId="0" fontId="0" fillId="0" borderId="143" xfId="0" applyBorder="1" applyAlignment="1">
      <alignment horizontal="center" vertical="center" wrapText="1"/>
    </xf>
    <xf numFmtId="0" fontId="0" fillId="0" borderId="0" xfId="0" applyBorder="1" applyAlignment="1">
      <alignment horizontal="center" vertical="center" wrapText="1"/>
    </xf>
    <xf numFmtId="0" fontId="0" fillId="0" borderId="121" xfId="0" applyBorder="1" applyAlignment="1">
      <alignment horizontal="center" vertical="center" wrapText="1"/>
    </xf>
    <xf numFmtId="0" fontId="21" fillId="0" borderId="120" xfId="0" applyFont="1" applyFill="1" applyBorder="1" applyAlignment="1">
      <alignment horizontal="center" vertical="center" wrapText="1"/>
    </xf>
    <xf numFmtId="0" fontId="0" fillId="0" borderId="120" xfId="0" applyBorder="1" applyAlignment="1">
      <alignment horizontal="center" vertical="center" wrapText="1"/>
    </xf>
    <xf numFmtId="0" fontId="168" fillId="20" borderId="120" xfId="0" applyFont="1" applyFill="1" applyBorder="1" applyAlignment="1">
      <alignment horizontal="center" vertical="center" wrapText="1"/>
    </xf>
    <xf numFmtId="0" fontId="20" fillId="4" borderId="143" xfId="0" applyFont="1" applyFill="1" applyBorder="1" applyAlignment="1">
      <alignment horizontal="right" vertical="center" wrapText="1" readingOrder="2"/>
    </xf>
    <xf numFmtId="0" fontId="78" fillId="4" borderId="143" xfId="0" applyFont="1" applyFill="1" applyBorder="1" applyAlignment="1">
      <alignment horizontal="left" wrapText="1"/>
    </xf>
    <xf numFmtId="0" fontId="182" fillId="4" borderId="0" xfId="0" applyFont="1" applyFill="1" applyBorder="1" applyAlignment="1">
      <alignment horizontal="center" vertical="center" wrapText="1" readingOrder="2"/>
    </xf>
    <xf numFmtId="0" fontId="173" fillId="4" borderId="0" xfId="0" applyFont="1" applyFill="1" applyBorder="1" applyAlignment="1">
      <alignment horizontal="center" vertical="center"/>
    </xf>
    <xf numFmtId="0" fontId="94" fillId="20" borderId="122" xfId="0" applyFont="1" applyFill="1" applyBorder="1" applyAlignment="1">
      <alignment horizontal="center" vertical="center" readingOrder="2"/>
    </xf>
    <xf numFmtId="0" fontId="94" fillId="20" borderId="123" xfId="0" applyFont="1" applyFill="1" applyBorder="1" applyAlignment="1">
      <alignment horizontal="center" vertical="center" readingOrder="2"/>
    </xf>
    <xf numFmtId="0" fontId="94" fillId="20" borderId="124" xfId="0" applyFont="1" applyFill="1" applyBorder="1" applyAlignment="1">
      <alignment horizontal="center" vertical="center" readingOrder="2"/>
    </xf>
    <xf numFmtId="0" fontId="94" fillId="20" borderId="78" xfId="0" applyFont="1" applyFill="1" applyBorder="1" applyAlignment="1">
      <alignment horizontal="center" vertical="center" readingOrder="2"/>
    </xf>
    <xf numFmtId="0" fontId="94" fillId="20" borderId="78" xfId="0" applyFont="1" applyFill="1" applyBorder="1" applyAlignment="1">
      <alignment horizontal="center" wrapText="1" readingOrder="2"/>
    </xf>
    <xf numFmtId="0" fontId="94" fillId="20" borderId="82" xfId="0" applyFont="1" applyFill="1" applyBorder="1" applyAlignment="1">
      <alignment horizontal="center" wrapText="1" readingOrder="2"/>
    </xf>
    <xf numFmtId="0" fontId="25" fillId="20" borderId="125" xfId="0" applyFont="1" applyFill="1" applyBorder="1" applyAlignment="1">
      <alignment horizontal="center" vertical="center" readingOrder="2"/>
    </xf>
    <xf numFmtId="0" fontId="25" fillId="20" borderId="126" xfId="0" applyFont="1" applyFill="1" applyBorder="1" applyAlignment="1">
      <alignment horizontal="center" vertical="center" readingOrder="2"/>
    </xf>
    <xf numFmtId="0" fontId="25" fillId="20" borderId="127" xfId="0" applyFont="1" applyFill="1" applyBorder="1" applyAlignment="1">
      <alignment horizontal="center" vertical="center" readingOrder="2"/>
    </xf>
    <xf numFmtId="0" fontId="81" fillId="20" borderId="72" xfId="0" applyFont="1" applyFill="1" applyBorder="1" applyAlignment="1">
      <alignment horizontal="center" vertical="center" readingOrder="2"/>
    </xf>
    <xf numFmtId="0" fontId="26" fillId="20" borderId="82" xfId="0" applyFont="1" applyFill="1" applyBorder="1" applyAlignment="1">
      <alignment horizontal="center" vertical="top" wrapText="1" readingOrder="1"/>
    </xf>
    <xf numFmtId="0" fontId="26" fillId="20" borderId="72" xfId="0" applyFont="1" applyFill="1" applyBorder="1" applyAlignment="1">
      <alignment horizontal="center" vertical="top" wrapText="1" readingOrder="1"/>
    </xf>
    <xf numFmtId="0" fontId="20" fillId="4" borderId="0" xfId="0" applyFont="1" applyFill="1" applyBorder="1" applyAlignment="1">
      <alignment horizontal="right" vertical="top" wrapText="1" readingOrder="2"/>
    </xf>
    <xf numFmtId="0" fontId="78" fillId="4" borderId="0" xfId="0" applyFont="1" applyFill="1" applyBorder="1" applyAlignment="1">
      <alignment horizontal="left" vertical="center" wrapText="1"/>
    </xf>
    <xf numFmtId="0" fontId="49" fillId="14" borderId="167" xfId="0" applyFont="1" applyFill="1" applyBorder="1" applyAlignment="1">
      <alignment horizontal="center" vertical="center" readingOrder="2"/>
    </xf>
    <xf numFmtId="0" fontId="49" fillId="14" borderId="74" xfId="0" applyFont="1" applyFill="1" applyBorder="1" applyAlignment="1">
      <alignment horizontal="center" vertical="center" readingOrder="2"/>
    </xf>
    <xf numFmtId="0" fontId="49" fillId="14" borderId="170" xfId="0" applyFont="1" applyFill="1" applyBorder="1" applyAlignment="1">
      <alignment horizontal="center" vertical="center" readingOrder="2"/>
    </xf>
    <xf numFmtId="0" fontId="49" fillId="14" borderId="168" xfId="0" applyFont="1" applyFill="1" applyBorder="1" applyAlignment="1">
      <alignment horizontal="center" vertical="center" readingOrder="2"/>
    </xf>
    <xf numFmtId="0" fontId="49" fillId="14" borderId="168" xfId="0" applyFont="1" applyFill="1" applyBorder="1" applyAlignment="1">
      <alignment horizontal="center" wrapText="1" readingOrder="2"/>
    </xf>
    <xf numFmtId="0" fontId="49" fillId="14" borderId="82" xfId="0" applyFont="1" applyFill="1" applyBorder="1" applyAlignment="1">
      <alignment horizontal="center" wrapText="1" readingOrder="2"/>
    </xf>
    <xf numFmtId="0" fontId="27" fillId="14" borderId="169" xfId="0" applyFont="1" applyFill="1" applyBorder="1" applyAlignment="1">
      <alignment horizontal="center" vertical="center" readingOrder="2"/>
    </xf>
    <xf numFmtId="0" fontId="27" fillId="14" borderId="76" xfId="0" applyFont="1" applyFill="1" applyBorder="1" applyAlignment="1">
      <alignment horizontal="center" vertical="center" readingOrder="2"/>
    </xf>
    <xf numFmtId="0" fontId="27" fillId="14" borderId="171" xfId="0" applyFont="1" applyFill="1" applyBorder="1" applyAlignment="1">
      <alignment horizontal="center" vertical="center" readingOrder="2"/>
    </xf>
    <xf numFmtId="0" fontId="32" fillId="14" borderId="72" xfId="0" applyFont="1" applyFill="1" applyBorder="1" applyAlignment="1">
      <alignment horizontal="center" vertical="center" readingOrder="2"/>
    </xf>
    <xf numFmtId="0" fontId="82" fillId="14" borderId="82" xfId="0" applyFont="1" applyFill="1" applyBorder="1" applyAlignment="1">
      <alignment horizontal="center" vertical="top" wrapText="1" readingOrder="1"/>
    </xf>
    <xf numFmtId="0" fontId="82" fillId="14" borderId="164" xfId="0" applyFont="1" applyFill="1" applyBorder="1" applyAlignment="1">
      <alignment horizontal="center" vertical="top" wrapText="1" readingOrder="1"/>
    </xf>
    <xf numFmtId="0" fontId="115" fillId="0" borderId="1" xfId="0" applyFont="1" applyBorder="1" applyAlignment="1">
      <alignment horizontal="center"/>
    </xf>
    <xf numFmtId="0" fontId="182" fillId="4" borderId="0" xfId="0" applyFont="1" applyFill="1" applyBorder="1" applyAlignment="1">
      <alignment horizontal="center" vertical="center" readingOrder="2"/>
    </xf>
    <xf numFmtId="0" fontId="104" fillId="20" borderId="74" xfId="0" applyFont="1" applyFill="1" applyBorder="1" applyAlignment="1">
      <alignment horizontal="left" vertical="center" readingOrder="2"/>
    </xf>
    <xf numFmtId="0" fontId="104" fillId="20" borderId="77" xfId="0" applyFont="1" applyFill="1" applyBorder="1" applyAlignment="1">
      <alignment horizontal="left" vertical="center" readingOrder="2"/>
    </xf>
    <xf numFmtId="0" fontId="49" fillId="20" borderId="75" xfId="0" applyFont="1" applyFill="1" applyBorder="1" applyAlignment="1">
      <alignment horizontal="center" vertical="center" wrapText="1" readingOrder="2"/>
    </xf>
    <xf numFmtId="0" fontId="49" fillId="20" borderId="78" xfId="0" applyFont="1" applyFill="1" applyBorder="1" applyAlignment="1">
      <alignment horizontal="center" vertical="center" wrapText="1" readingOrder="2"/>
    </xf>
    <xf numFmtId="0" fontId="47" fillId="20" borderId="75" xfId="0" applyFont="1" applyFill="1" applyBorder="1" applyAlignment="1">
      <alignment horizontal="center" vertical="center" wrapText="1"/>
    </xf>
    <xf numFmtId="0" fontId="47" fillId="20" borderId="78" xfId="0" applyFont="1" applyFill="1" applyBorder="1" applyAlignment="1">
      <alignment horizontal="center" vertical="center" wrapText="1"/>
    </xf>
    <xf numFmtId="0" fontId="49" fillId="20" borderId="76" xfId="0" applyFont="1" applyFill="1" applyBorder="1" applyAlignment="1">
      <alignment horizontal="center" vertical="center" readingOrder="1"/>
    </xf>
    <xf numFmtId="0" fontId="49" fillId="20" borderId="79" xfId="0" applyFont="1" applyFill="1" applyBorder="1" applyAlignment="1">
      <alignment horizontal="center" vertical="center" readingOrder="1"/>
    </xf>
    <xf numFmtId="174" fontId="25" fillId="0" borderId="225" xfId="1" applyNumberFormat="1" applyFont="1" applyFill="1" applyBorder="1" applyAlignment="1">
      <alignment horizontal="left" vertical="center" readingOrder="1"/>
    </xf>
    <xf numFmtId="0" fontId="27" fillId="14" borderId="174" xfId="0" applyFont="1" applyFill="1" applyBorder="1" applyAlignment="1">
      <alignment horizontal="center" vertical="center" readingOrder="1"/>
    </xf>
    <xf numFmtId="0" fontId="27" fillId="14" borderId="177" xfId="0" applyFont="1" applyFill="1" applyBorder="1" applyAlignment="1">
      <alignment horizontal="center" vertical="center" readingOrder="1"/>
    </xf>
    <xf numFmtId="0" fontId="13" fillId="0" borderId="0" xfId="0" applyFont="1" applyAlignment="1">
      <alignment horizontal="center"/>
    </xf>
    <xf numFmtId="0" fontId="160" fillId="14" borderId="172" xfId="0" applyFont="1" applyFill="1" applyBorder="1" applyAlignment="1">
      <alignment horizontal="left" vertical="center" readingOrder="2"/>
    </xf>
    <xf numFmtId="0" fontId="160" fillId="14" borderId="175" xfId="0" applyFont="1" applyFill="1" applyBorder="1" applyAlignment="1">
      <alignment horizontal="left" vertical="center" readingOrder="2"/>
    </xf>
    <xf numFmtId="0" fontId="160" fillId="14" borderId="173" xfId="0" applyFont="1" applyFill="1" applyBorder="1" applyAlignment="1">
      <alignment horizontal="center" vertical="center" wrapText="1" readingOrder="2"/>
    </xf>
    <xf numFmtId="0" fontId="160" fillId="14" borderId="176" xfId="0" applyFont="1" applyFill="1" applyBorder="1" applyAlignment="1">
      <alignment horizontal="center" vertical="center" wrapText="1" readingOrder="2"/>
    </xf>
    <xf numFmtId="0" fontId="25" fillId="20" borderId="214" xfId="0" applyFont="1" applyFill="1" applyBorder="1" applyAlignment="1">
      <alignment horizontal="center" vertical="center" wrapText="1" readingOrder="2"/>
    </xf>
    <xf numFmtId="0" fontId="25" fillId="20" borderId="83" xfId="0" applyFont="1" applyFill="1" applyBorder="1" applyAlignment="1">
      <alignment horizontal="center" vertical="center" wrapText="1" readingOrder="2"/>
    </xf>
    <xf numFmtId="0" fontId="25" fillId="20" borderId="223" xfId="0" applyFont="1" applyFill="1" applyBorder="1" applyAlignment="1">
      <alignment horizontal="center" vertical="center" wrapText="1" readingOrder="2"/>
    </xf>
    <xf numFmtId="0" fontId="94" fillId="20" borderId="213" xfId="0" applyFont="1" applyFill="1" applyBorder="1" applyAlignment="1">
      <alignment horizontal="center" vertical="center" wrapText="1" readingOrder="2"/>
    </xf>
    <xf numFmtId="0" fontId="94" fillId="20" borderId="81" xfId="0" applyFont="1" applyFill="1" applyBorder="1" applyAlignment="1">
      <alignment horizontal="center" vertical="center" wrapText="1" readingOrder="2"/>
    </xf>
    <xf numFmtId="0" fontId="94" fillId="20" borderId="219" xfId="0" applyFont="1" applyFill="1" applyBorder="1" applyAlignment="1">
      <alignment horizontal="center" vertical="center" wrapText="1" readingOrder="2"/>
    </xf>
    <xf numFmtId="0" fontId="94" fillId="20" borderId="214" xfId="0" applyFont="1" applyFill="1" applyBorder="1" applyAlignment="1">
      <alignment horizontal="center" wrapText="1" readingOrder="2"/>
    </xf>
    <xf numFmtId="0" fontId="94" fillId="20" borderId="213" xfId="0" applyFont="1" applyFill="1" applyBorder="1" applyAlignment="1">
      <alignment horizontal="center" wrapText="1" readingOrder="2"/>
    </xf>
    <xf numFmtId="0" fontId="25" fillId="20" borderId="73" xfId="0" applyFont="1" applyFill="1" applyBorder="1" applyAlignment="1">
      <alignment horizontal="center" vertical="top" wrapText="1" readingOrder="2"/>
    </xf>
    <xf numFmtId="0" fontId="25" fillId="20" borderId="71" xfId="0" applyFont="1" applyFill="1" applyBorder="1" applyAlignment="1">
      <alignment horizontal="center" vertical="top" wrapText="1" readingOrder="2"/>
    </xf>
    <xf numFmtId="0" fontId="81" fillId="20" borderId="82" xfId="0" applyFont="1" applyFill="1" applyBorder="1" applyAlignment="1">
      <alignment horizontal="center" vertical="center" wrapText="1" readingOrder="1"/>
    </xf>
    <xf numFmtId="0" fontId="81" fillId="20" borderId="222" xfId="0" applyFont="1" applyFill="1" applyBorder="1" applyAlignment="1">
      <alignment horizontal="center" vertical="center" wrapText="1" readingOrder="1"/>
    </xf>
    <xf numFmtId="0" fontId="49" fillId="14" borderId="179" xfId="0" applyFont="1" applyFill="1" applyBorder="1" applyAlignment="1">
      <alignment horizontal="center" vertical="center" wrapText="1"/>
    </xf>
    <xf numFmtId="0" fontId="49" fillId="14" borderId="181" xfId="0" applyFont="1" applyFill="1" applyBorder="1" applyAlignment="1">
      <alignment horizontal="center" vertical="center" wrapText="1"/>
    </xf>
    <xf numFmtId="0" fontId="27" fillId="14" borderId="180" xfId="0" applyFont="1" applyFill="1" applyBorder="1" applyAlignment="1">
      <alignment horizontal="center" vertical="center" wrapText="1"/>
    </xf>
    <xf numFmtId="0" fontId="27" fillId="14" borderId="182" xfId="0" applyFont="1" applyFill="1" applyBorder="1" applyAlignment="1">
      <alignment horizontal="center" vertical="center" wrapText="1"/>
    </xf>
    <xf numFmtId="0" fontId="94" fillId="20" borderId="128" xfId="0" applyFont="1" applyFill="1" applyBorder="1" applyAlignment="1">
      <alignment horizontal="center" vertical="center" wrapText="1"/>
    </xf>
    <xf numFmtId="0" fontId="94" fillId="20" borderId="131" xfId="0" applyFont="1" applyFill="1" applyBorder="1" applyAlignment="1">
      <alignment horizontal="center" vertical="center" wrapText="1"/>
    </xf>
    <xf numFmtId="0" fontId="25" fillId="20" borderId="130" xfId="0" applyFont="1" applyFill="1" applyBorder="1" applyAlignment="1">
      <alignment horizontal="center" vertical="center" wrapText="1"/>
    </xf>
    <xf numFmtId="0" fontId="25" fillId="20" borderId="133" xfId="0" applyFont="1" applyFill="1" applyBorder="1" applyAlignment="1">
      <alignment horizontal="center" vertical="center" wrapText="1"/>
    </xf>
    <xf numFmtId="0" fontId="101" fillId="21" borderId="100" xfId="17" applyFont="1" applyFill="1" applyBorder="1" applyAlignment="1">
      <alignment horizontal="center" vertical="center"/>
    </xf>
    <xf numFmtId="0" fontId="101" fillId="21" borderId="101" xfId="17" applyFont="1" applyFill="1" applyBorder="1" applyAlignment="1">
      <alignment horizontal="center" vertical="center"/>
    </xf>
    <xf numFmtId="0" fontId="129" fillId="4" borderId="101" xfId="17" applyFont="1" applyFill="1" applyBorder="1" applyAlignment="1">
      <alignment horizontal="center" vertical="center"/>
    </xf>
    <xf numFmtId="0" fontId="123" fillId="21" borderId="101" xfId="17" applyFont="1" applyFill="1" applyBorder="1" applyAlignment="1">
      <alignment horizontal="center" vertical="center"/>
    </xf>
    <xf numFmtId="0" fontId="123" fillId="21" borderId="102" xfId="17" applyFont="1" applyFill="1" applyBorder="1" applyAlignment="1">
      <alignment horizontal="center" vertical="center"/>
    </xf>
    <xf numFmtId="0" fontId="101" fillId="21" borderId="103" xfId="17" applyFont="1" applyFill="1" applyBorder="1" applyAlignment="1">
      <alignment horizontal="center" vertical="center"/>
    </xf>
    <xf numFmtId="0" fontId="101" fillId="21" borderId="104" xfId="17" applyFont="1" applyFill="1" applyBorder="1" applyAlignment="1">
      <alignment horizontal="center" vertical="center"/>
    </xf>
    <xf numFmtId="0" fontId="129" fillId="4" borderId="104" xfId="17" applyFont="1" applyFill="1" applyBorder="1" applyAlignment="1">
      <alignment horizontal="center" vertical="center"/>
    </xf>
    <xf numFmtId="0" fontId="123" fillId="21" borderId="104" xfId="17" applyFont="1" applyFill="1" applyBorder="1" applyAlignment="1">
      <alignment horizontal="center" vertical="center"/>
    </xf>
    <xf numFmtId="0" fontId="123" fillId="21" borderId="105" xfId="17" applyFont="1" applyFill="1" applyBorder="1" applyAlignment="1">
      <alignment horizontal="center" vertical="center"/>
    </xf>
    <xf numFmtId="0" fontId="104" fillId="21" borderId="207" xfId="17" applyFont="1" applyFill="1" applyBorder="1" applyAlignment="1">
      <alignment horizontal="right" vertical="center" wrapText="1" readingOrder="2"/>
    </xf>
    <xf numFmtId="0" fontId="104" fillId="21" borderId="209" xfId="17" applyFont="1" applyFill="1" applyBorder="1" applyAlignment="1">
      <alignment horizontal="right" vertical="center" wrapText="1" readingOrder="2"/>
    </xf>
    <xf numFmtId="0" fontId="35" fillId="21" borderId="207" xfId="17" applyFont="1" applyFill="1" applyBorder="1" applyAlignment="1">
      <alignment horizontal="left" vertical="center" wrapText="1" readingOrder="1"/>
    </xf>
    <xf numFmtId="0" fontId="35" fillId="21" borderId="209" xfId="17" applyFont="1" applyFill="1" applyBorder="1" applyAlignment="1">
      <alignment horizontal="left" vertical="center" wrapText="1" readingOrder="1"/>
    </xf>
    <xf numFmtId="0" fontId="68" fillId="0" borderId="0" xfId="17" applyFont="1" applyBorder="1" applyAlignment="1">
      <alignment horizontal="center" vertical="center" wrapText="1" readingOrder="1"/>
    </xf>
    <xf numFmtId="0" fontId="112" fillId="4" borderId="0" xfId="17" applyFont="1" applyFill="1" applyAlignment="1">
      <alignment horizontal="right" vertical="center" wrapText="1" readingOrder="2"/>
    </xf>
    <xf numFmtId="0" fontId="112" fillId="4" borderId="0" xfId="17" applyFont="1" applyFill="1" applyBorder="1" applyAlignment="1">
      <alignment horizontal="right" vertical="center" wrapText="1" readingOrder="2"/>
    </xf>
    <xf numFmtId="0" fontId="59" fillId="4" borderId="0" xfId="20" applyFont="1" applyFill="1" applyAlignment="1">
      <alignment horizontal="left" vertical="center" wrapText="1"/>
    </xf>
    <xf numFmtId="0" fontId="59" fillId="4" borderId="0" xfId="20" applyFont="1" applyFill="1" applyBorder="1" applyAlignment="1">
      <alignment horizontal="left" vertical="center" wrapText="1"/>
    </xf>
    <xf numFmtId="0" fontId="150" fillId="21" borderId="226" xfId="17" applyFont="1" applyFill="1" applyBorder="1" applyAlignment="1">
      <alignment horizontal="center"/>
    </xf>
    <xf numFmtId="0" fontId="150" fillId="21" borderId="224" xfId="17" applyFont="1" applyFill="1" applyBorder="1" applyAlignment="1">
      <alignment horizontal="center"/>
    </xf>
    <xf numFmtId="0" fontId="150" fillId="21" borderId="227" xfId="17" applyFont="1" applyFill="1" applyBorder="1" applyAlignment="1">
      <alignment horizontal="center"/>
    </xf>
    <xf numFmtId="0" fontId="151" fillId="21" borderId="228" xfId="17" applyFont="1" applyFill="1" applyBorder="1" applyAlignment="1">
      <alignment horizontal="center" vertical="top" wrapText="1"/>
    </xf>
    <xf numFmtId="0" fontId="151" fillId="21" borderId="0" xfId="17" applyFont="1" applyFill="1" applyBorder="1" applyAlignment="1">
      <alignment horizontal="center" vertical="top" wrapText="1"/>
    </xf>
    <xf numFmtId="0" fontId="151" fillId="21" borderId="229" xfId="17" applyFont="1" applyFill="1" applyBorder="1" applyAlignment="1">
      <alignment horizontal="center" vertical="top" wrapText="1"/>
    </xf>
    <xf numFmtId="0" fontId="151" fillId="21" borderId="230" xfId="17" applyFont="1" applyFill="1" applyBorder="1" applyAlignment="1">
      <alignment horizontal="center" vertical="top" wrapText="1"/>
    </xf>
    <xf numFmtId="0" fontId="151" fillId="21" borderId="225" xfId="17" applyFont="1" applyFill="1" applyBorder="1" applyAlignment="1">
      <alignment horizontal="center" vertical="top" wrapText="1"/>
    </xf>
    <xf numFmtId="0" fontId="151" fillId="21" borderId="231" xfId="17" applyFont="1" applyFill="1" applyBorder="1" applyAlignment="1">
      <alignment horizontal="center" vertical="top" wrapText="1"/>
    </xf>
    <xf numFmtId="0" fontId="65" fillId="4" borderId="0" xfId="17" applyFont="1" applyFill="1" applyBorder="1" applyAlignment="1">
      <alignment horizontal="center" vertical="center" wrapText="1" readingOrder="2"/>
    </xf>
    <xf numFmtId="0" fontId="31" fillId="4" borderId="0" xfId="17" applyFont="1" applyFill="1" applyBorder="1" applyAlignment="1">
      <alignment horizontal="center" vertical="center" wrapText="1" readingOrder="2"/>
    </xf>
    <xf numFmtId="0" fontId="27" fillId="4" borderId="0" xfId="17" applyFont="1" applyFill="1" applyBorder="1" applyAlignment="1">
      <alignment horizontal="right" vertical="center" wrapText="1" readingOrder="1"/>
    </xf>
    <xf numFmtId="0" fontId="31" fillId="4" borderId="0" xfId="17" applyFont="1" applyFill="1" applyBorder="1" applyAlignment="1">
      <alignment horizontal="center" vertical="center" wrapText="1"/>
    </xf>
    <xf numFmtId="0" fontId="101" fillId="21" borderId="97" xfId="17" applyFont="1" applyFill="1" applyBorder="1" applyAlignment="1">
      <alignment horizontal="center" vertical="center"/>
    </xf>
    <xf numFmtId="0" fontId="101" fillId="21" borderId="98" xfId="17" applyFont="1" applyFill="1" applyBorder="1" applyAlignment="1">
      <alignment horizontal="center" vertical="center"/>
    </xf>
    <xf numFmtId="0" fontId="123" fillId="21" borderId="98" xfId="17" applyFont="1" applyFill="1" applyBorder="1" applyAlignment="1">
      <alignment horizontal="center" vertical="center"/>
    </xf>
    <xf numFmtId="0" fontId="123" fillId="21" borderId="99" xfId="17" applyFont="1" applyFill="1" applyBorder="1" applyAlignment="1">
      <alignment horizontal="center" vertical="center"/>
    </xf>
    <xf numFmtId="0" fontId="129" fillId="4" borderId="98" xfId="17" applyFont="1" applyFill="1" applyBorder="1" applyAlignment="1">
      <alignment horizontal="center" vertical="center"/>
    </xf>
    <xf numFmtId="0" fontId="182" fillId="0" borderId="0" xfId="0" applyFont="1" applyBorder="1" applyAlignment="1">
      <alignment horizontal="center" readingOrder="2"/>
    </xf>
    <xf numFmtId="0" fontId="173" fillId="0" borderId="0" xfId="0" applyFont="1" applyBorder="1" applyAlignment="1">
      <alignment horizontal="center" vertical="top" wrapText="1" readingOrder="1"/>
    </xf>
    <xf numFmtId="0" fontId="173" fillId="0" borderId="0" xfId="0" applyFont="1" applyBorder="1" applyAlignment="1">
      <alignment horizontal="center" vertical="top" readingOrder="1"/>
    </xf>
    <xf numFmtId="0" fontId="172" fillId="0" borderId="0" xfId="0" applyFont="1" applyBorder="1" applyAlignment="1">
      <alignment horizontal="center" vertical="center" readingOrder="2"/>
    </xf>
    <xf numFmtId="0" fontId="173" fillId="0" borderId="0" xfId="0" applyFont="1" applyBorder="1" applyAlignment="1">
      <alignment horizontal="center" vertical="center" wrapText="1"/>
    </xf>
    <xf numFmtId="0" fontId="173" fillId="0" borderId="120" xfId="0" applyFont="1" applyBorder="1" applyAlignment="1">
      <alignment horizontal="center" vertical="top" wrapText="1"/>
    </xf>
    <xf numFmtId="0" fontId="94" fillId="20" borderId="108" xfId="0" applyFont="1" applyFill="1" applyBorder="1" applyAlignment="1">
      <alignment horizontal="center" vertical="center" readingOrder="2"/>
    </xf>
    <xf numFmtId="0" fontId="94" fillId="20" borderId="74" xfId="0" applyFont="1" applyFill="1" applyBorder="1" applyAlignment="1">
      <alignment horizontal="center" vertical="center" readingOrder="2"/>
    </xf>
    <xf numFmtId="0" fontId="94" fillId="20" borderId="77" xfId="0" applyFont="1" applyFill="1" applyBorder="1" applyAlignment="1">
      <alignment horizontal="center" vertical="center" readingOrder="2"/>
    </xf>
    <xf numFmtId="0" fontId="94" fillId="20" borderId="82" xfId="0" applyFont="1" applyFill="1" applyBorder="1" applyAlignment="1">
      <alignment horizontal="center" vertical="center" readingOrder="2"/>
    </xf>
    <xf numFmtId="0" fontId="83" fillId="0" borderId="0" xfId="0" applyFont="1" applyFill="1" applyBorder="1" applyAlignment="1">
      <alignment horizontal="right" vertical="center" wrapText="1" readingOrder="2"/>
    </xf>
    <xf numFmtId="0" fontId="77" fillId="0" borderId="0" xfId="0" applyFont="1" applyBorder="1" applyAlignment="1">
      <alignment horizontal="left" vertical="center" wrapText="1" readingOrder="1"/>
    </xf>
    <xf numFmtId="0" fontId="26" fillId="0" borderId="0" xfId="0" applyFont="1" applyBorder="1" applyAlignment="1">
      <alignment horizontal="right" readingOrder="2"/>
    </xf>
    <xf numFmtId="0" fontId="105" fillId="17" borderId="158" xfId="0" applyFont="1" applyFill="1" applyBorder="1" applyAlignment="1">
      <alignment horizontal="center" vertical="center" readingOrder="2"/>
    </xf>
    <xf numFmtId="0" fontId="105" fillId="17" borderId="120" xfId="0" applyFont="1" applyFill="1" applyBorder="1" applyAlignment="1">
      <alignment horizontal="center" vertical="center" readingOrder="2"/>
    </xf>
    <xf numFmtId="0" fontId="105" fillId="17" borderId="159" xfId="0" applyFont="1" applyFill="1" applyBorder="1" applyAlignment="1">
      <alignment horizontal="center" vertical="center" readingOrder="2"/>
    </xf>
    <xf numFmtId="0" fontId="105" fillId="17" borderId="120" xfId="0" applyFont="1" applyFill="1" applyBorder="1" applyAlignment="1">
      <alignment horizontal="center" vertical="center" readingOrder="1"/>
    </xf>
    <xf numFmtId="0" fontId="105" fillId="17" borderId="159" xfId="0" applyFont="1" applyFill="1" applyBorder="1" applyAlignment="1">
      <alignment horizontal="center" vertical="center" readingOrder="1"/>
    </xf>
    <xf numFmtId="0" fontId="172" fillId="0" borderId="0" xfId="0" applyFont="1" applyAlignment="1">
      <alignment horizontal="center"/>
    </xf>
    <xf numFmtId="0" fontId="173" fillId="0" borderId="0" xfId="0" applyFont="1" applyBorder="1" applyAlignment="1">
      <alignment horizontal="center" vertical="top"/>
    </xf>
    <xf numFmtId="0" fontId="14" fillId="20" borderId="241" xfId="0" applyFont="1" applyFill="1" applyBorder="1" applyAlignment="1">
      <alignment horizontal="center" vertical="center" wrapText="1" readingOrder="2"/>
    </xf>
    <xf numFmtId="0" fontId="14" fillId="20" borderId="157" xfId="0" applyFont="1" applyFill="1" applyBorder="1" applyAlignment="1">
      <alignment horizontal="center" vertical="center" wrapText="1" readingOrder="2"/>
    </xf>
    <xf numFmtId="0" fontId="25" fillId="20" borderId="239" xfId="0" applyFont="1" applyFill="1" applyBorder="1" applyAlignment="1">
      <alignment horizontal="center" vertical="center" wrapText="1" readingOrder="2"/>
    </xf>
    <xf numFmtId="0" fontId="25" fillId="20" borderId="240" xfId="0" applyFont="1" applyFill="1" applyBorder="1" applyAlignment="1">
      <alignment horizontal="center" vertical="center" wrapText="1" readingOrder="2"/>
    </xf>
    <xf numFmtId="0" fontId="172" fillId="0" borderId="0" xfId="0" applyFont="1" applyBorder="1" applyAlignment="1">
      <alignment horizontal="center" readingOrder="2"/>
    </xf>
    <xf numFmtId="0" fontId="173" fillId="0" borderId="121" xfId="0" applyFont="1" applyBorder="1" applyAlignment="1">
      <alignment horizontal="center" vertical="top"/>
    </xf>
    <xf numFmtId="0" fontId="94" fillId="20" borderId="83" xfId="0" applyFont="1" applyFill="1" applyBorder="1" applyAlignment="1">
      <alignment horizontal="center" wrapText="1" readingOrder="2"/>
    </xf>
    <xf numFmtId="0" fontId="94" fillId="20" borderId="81" xfId="0" applyFont="1" applyFill="1" applyBorder="1" applyAlignment="1">
      <alignment horizontal="center" wrapText="1" readingOrder="2"/>
    </xf>
    <xf numFmtId="0" fontId="172" fillId="0" borderId="0" xfId="0" applyFont="1" applyAlignment="1">
      <alignment horizontal="center" vertical="center" readingOrder="2"/>
    </xf>
    <xf numFmtId="0" fontId="173" fillId="0" borderId="0" xfId="0" applyFont="1" applyAlignment="1">
      <alignment horizontal="center" vertical="center"/>
    </xf>
    <xf numFmtId="0" fontId="164" fillId="20" borderId="187" xfId="0" applyFont="1" applyFill="1" applyBorder="1" applyAlignment="1">
      <alignment horizontal="left" vertical="center" readingOrder="2"/>
    </xf>
    <xf numFmtId="0" fontId="164" fillId="20" borderId="189" xfId="0" applyFont="1" applyFill="1" applyBorder="1" applyAlignment="1">
      <alignment horizontal="left" vertical="center" readingOrder="2"/>
    </xf>
    <xf numFmtId="0" fontId="164" fillId="20" borderId="193" xfId="0" applyFont="1" applyFill="1" applyBorder="1" applyAlignment="1">
      <alignment horizontal="center" vertical="center" wrapText="1" readingOrder="2"/>
    </xf>
    <xf numFmtId="0" fontId="164" fillId="20" borderId="234" xfId="0" applyFont="1" applyFill="1" applyBorder="1" applyAlignment="1">
      <alignment horizontal="center" vertical="center" wrapText="1" readingOrder="2"/>
    </xf>
    <xf numFmtId="0" fontId="25" fillId="20" borderId="193" xfId="0" applyFont="1" applyFill="1" applyBorder="1" applyAlignment="1">
      <alignment horizontal="center" vertical="center" wrapText="1"/>
    </xf>
    <xf numFmtId="0" fontId="25" fillId="20" borderId="234" xfId="0" applyFont="1" applyFill="1" applyBorder="1" applyAlignment="1">
      <alignment horizontal="center" vertical="center" wrapText="1"/>
    </xf>
    <xf numFmtId="0" fontId="25" fillId="20" borderId="188" xfId="0" applyFont="1" applyFill="1" applyBorder="1" applyAlignment="1">
      <alignment horizontal="center" vertical="center" readingOrder="1"/>
    </xf>
    <xf numFmtId="0" fontId="25" fillId="20" borderId="190" xfId="0" applyFont="1" applyFill="1" applyBorder="1" applyAlignment="1">
      <alignment horizontal="center" vertical="center" readingOrder="1"/>
    </xf>
    <xf numFmtId="0" fontId="17" fillId="0" borderId="0" xfId="0" applyFont="1" applyAlignment="1">
      <alignment horizontal="right" vertical="center" readingOrder="2"/>
    </xf>
    <xf numFmtId="0" fontId="24" fillId="0" borderId="0" xfId="0" applyFont="1" applyAlignment="1">
      <alignment horizontal="right" vertical="top" wrapText="1" readingOrder="2"/>
    </xf>
    <xf numFmtId="0" fontId="24" fillId="0" borderId="0" xfId="0" applyFont="1" applyAlignment="1">
      <alignment horizontal="left" vertical="top" wrapText="1" readingOrder="1"/>
    </xf>
    <xf numFmtId="0" fontId="28" fillId="0" borderId="0" xfId="0" applyFont="1" applyAlignment="1">
      <alignment horizontal="left" vertical="top" wrapText="1" readingOrder="1"/>
    </xf>
    <xf numFmtId="0" fontId="22" fillId="0" borderId="0" xfId="0" applyFont="1" applyAlignment="1">
      <alignment horizontal="right" vertical="top" wrapText="1" readingOrder="2"/>
    </xf>
    <xf numFmtId="0" fontId="42" fillId="0" borderId="0" xfId="0" applyFont="1" applyAlignment="1">
      <alignment horizontal="right" vertical="top" wrapText="1" readingOrder="2"/>
    </xf>
  </cellXfs>
  <cellStyles count="2270">
    <cellStyle name="Comma" xfId="1" builtinId="3"/>
    <cellStyle name="Comma [0] 2" xfId="3" xr:uid="{00000000-0005-0000-0000-000001000000}"/>
    <cellStyle name="Comma 10" xfId="40" xr:uid="{00000000-0005-0000-0000-000002000000}"/>
    <cellStyle name="Comma 10 2" xfId="41" xr:uid="{00000000-0005-0000-0000-000003000000}"/>
    <cellStyle name="Comma 10 3" xfId="2154" xr:uid="{00000000-0005-0000-0000-000004000000}"/>
    <cellStyle name="Comma 10 4" xfId="2027" xr:uid="{00000000-0005-0000-0000-000005000000}"/>
    <cellStyle name="Comma 100" xfId="42" xr:uid="{00000000-0005-0000-0000-000006000000}"/>
    <cellStyle name="Comma 100 2" xfId="43" xr:uid="{00000000-0005-0000-0000-000007000000}"/>
    <cellStyle name="Comma 101" xfId="44" xr:uid="{00000000-0005-0000-0000-000008000000}"/>
    <cellStyle name="Comma 101 2" xfId="45" xr:uid="{00000000-0005-0000-0000-000009000000}"/>
    <cellStyle name="Comma 102" xfId="46" xr:uid="{00000000-0005-0000-0000-00000A000000}"/>
    <cellStyle name="Comma 102 2" xfId="47" xr:uid="{00000000-0005-0000-0000-00000B000000}"/>
    <cellStyle name="Comma 103" xfId="48" xr:uid="{00000000-0005-0000-0000-00000C000000}"/>
    <cellStyle name="Comma 103 2" xfId="49" xr:uid="{00000000-0005-0000-0000-00000D000000}"/>
    <cellStyle name="Comma 104" xfId="50" xr:uid="{00000000-0005-0000-0000-00000E000000}"/>
    <cellStyle name="Comma 104 2" xfId="51" xr:uid="{00000000-0005-0000-0000-00000F000000}"/>
    <cellStyle name="Comma 105" xfId="52" xr:uid="{00000000-0005-0000-0000-000010000000}"/>
    <cellStyle name="Comma 105 2" xfId="53" xr:uid="{00000000-0005-0000-0000-000011000000}"/>
    <cellStyle name="Comma 106" xfId="54" xr:uid="{00000000-0005-0000-0000-000012000000}"/>
    <cellStyle name="Comma 106 2" xfId="55" xr:uid="{00000000-0005-0000-0000-000013000000}"/>
    <cellStyle name="Comma 107" xfId="56" xr:uid="{00000000-0005-0000-0000-000014000000}"/>
    <cellStyle name="Comma 107 2" xfId="57" xr:uid="{00000000-0005-0000-0000-000015000000}"/>
    <cellStyle name="Comma 108" xfId="58" xr:uid="{00000000-0005-0000-0000-000016000000}"/>
    <cellStyle name="Comma 108 2" xfId="59" xr:uid="{00000000-0005-0000-0000-000017000000}"/>
    <cellStyle name="Comma 109" xfId="60" xr:uid="{00000000-0005-0000-0000-000018000000}"/>
    <cellStyle name="Comma 109 2" xfId="61" xr:uid="{00000000-0005-0000-0000-000019000000}"/>
    <cellStyle name="Comma 11" xfId="62" xr:uid="{00000000-0005-0000-0000-00001A000000}"/>
    <cellStyle name="Comma 11 2" xfId="63" xr:uid="{00000000-0005-0000-0000-00001B000000}"/>
    <cellStyle name="Comma 11 3" xfId="2155" xr:uid="{00000000-0005-0000-0000-00001C000000}"/>
    <cellStyle name="Comma 11 4" xfId="2028" xr:uid="{00000000-0005-0000-0000-00001D000000}"/>
    <cellStyle name="Comma 110" xfId="64" xr:uid="{00000000-0005-0000-0000-00001E000000}"/>
    <cellStyle name="Comma 110 2" xfId="65" xr:uid="{00000000-0005-0000-0000-00001F000000}"/>
    <cellStyle name="Comma 111" xfId="66" xr:uid="{00000000-0005-0000-0000-000020000000}"/>
    <cellStyle name="Comma 111 2" xfId="67" xr:uid="{00000000-0005-0000-0000-000021000000}"/>
    <cellStyle name="Comma 112" xfId="68" xr:uid="{00000000-0005-0000-0000-000022000000}"/>
    <cellStyle name="Comma 112 2" xfId="69" xr:uid="{00000000-0005-0000-0000-000023000000}"/>
    <cellStyle name="Comma 113" xfId="70" xr:uid="{00000000-0005-0000-0000-000024000000}"/>
    <cellStyle name="Comma 113 2" xfId="71" xr:uid="{00000000-0005-0000-0000-000025000000}"/>
    <cellStyle name="Comma 114" xfId="72" xr:uid="{00000000-0005-0000-0000-000026000000}"/>
    <cellStyle name="Comma 114 2" xfId="73" xr:uid="{00000000-0005-0000-0000-000027000000}"/>
    <cellStyle name="Comma 115" xfId="74" xr:uid="{00000000-0005-0000-0000-000028000000}"/>
    <cellStyle name="Comma 115 2" xfId="75" xr:uid="{00000000-0005-0000-0000-000029000000}"/>
    <cellStyle name="Comma 116" xfId="76" xr:uid="{00000000-0005-0000-0000-00002A000000}"/>
    <cellStyle name="Comma 116 2" xfId="77" xr:uid="{00000000-0005-0000-0000-00002B000000}"/>
    <cellStyle name="Comma 117" xfId="78" xr:uid="{00000000-0005-0000-0000-00002C000000}"/>
    <cellStyle name="Comma 117 2" xfId="79" xr:uid="{00000000-0005-0000-0000-00002D000000}"/>
    <cellStyle name="Comma 118" xfId="80" xr:uid="{00000000-0005-0000-0000-00002E000000}"/>
    <cellStyle name="Comma 118 2" xfId="81" xr:uid="{00000000-0005-0000-0000-00002F000000}"/>
    <cellStyle name="Comma 119" xfId="82" xr:uid="{00000000-0005-0000-0000-000030000000}"/>
    <cellStyle name="Comma 119 2" xfId="83" xr:uid="{00000000-0005-0000-0000-000031000000}"/>
    <cellStyle name="Comma 12" xfId="84" xr:uid="{00000000-0005-0000-0000-000032000000}"/>
    <cellStyle name="Comma 12 2" xfId="85" xr:uid="{00000000-0005-0000-0000-000033000000}"/>
    <cellStyle name="Comma 12 3" xfId="2156" xr:uid="{00000000-0005-0000-0000-000034000000}"/>
    <cellStyle name="Comma 12 4" xfId="2085" xr:uid="{00000000-0005-0000-0000-000035000000}"/>
    <cellStyle name="Comma 120" xfId="86" xr:uid="{00000000-0005-0000-0000-000036000000}"/>
    <cellStyle name="Comma 120 2" xfId="87" xr:uid="{00000000-0005-0000-0000-000037000000}"/>
    <cellStyle name="Comma 121" xfId="88" xr:uid="{00000000-0005-0000-0000-000038000000}"/>
    <cellStyle name="Comma 121 2" xfId="89" xr:uid="{00000000-0005-0000-0000-000039000000}"/>
    <cellStyle name="Comma 122" xfId="90" xr:uid="{00000000-0005-0000-0000-00003A000000}"/>
    <cellStyle name="Comma 122 2" xfId="91" xr:uid="{00000000-0005-0000-0000-00003B000000}"/>
    <cellStyle name="Comma 123" xfId="92" xr:uid="{00000000-0005-0000-0000-00003C000000}"/>
    <cellStyle name="Comma 123 2" xfId="93" xr:uid="{00000000-0005-0000-0000-00003D000000}"/>
    <cellStyle name="Comma 124" xfId="94" xr:uid="{00000000-0005-0000-0000-00003E000000}"/>
    <cellStyle name="Comma 124 2" xfId="95" xr:uid="{00000000-0005-0000-0000-00003F000000}"/>
    <cellStyle name="Comma 125" xfId="96" xr:uid="{00000000-0005-0000-0000-000040000000}"/>
    <cellStyle name="Comma 125 2" xfId="97" xr:uid="{00000000-0005-0000-0000-000041000000}"/>
    <cellStyle name="Comma 126" xfId="98" xr:uid="{00000000-0005-0000-0000-000042000000}"/>
    <cellStyle name="Comma 126 2" xfId="99" xr:uid="{00000000-0005-0000-0000-000043000000}"/>
    <cellStyle name="Comma 127" xfId="100" xr:uid="{00000000-0005-0000-0000-000044000000}"/>
    <cellStyle name="Comma 127 2" xfId="101" xr:uid="{00000000-0005-0000-0000-000045000000}"/>
    <cellStyle name="Comma 128" xfId="102" xr:uid="{00000000-0005-0000-0000-000046000000}"/>
    <cellStyle name="Comma 128 2" xfId="103" xr:uid="{00000000-0005-0000-0000-000047000000}"/>
    <cellStyle name="Comma 129" xfId="104" xr:uid="{00000000-0005-0000-0000-000048000000}"/>
    <cellStyle name="Comma 129 2" xfId="105" xr:uid="{00000000-0005-0000-0000-000049000000}"/>
    <cellStyle name="Comma 13" xfId="106" xr:uid="{00000000-0005-0000-0000-00004A000000}"/>
    <cellStyle name="Comma 13 2" xfId="107" xr:uid="{00000000-0005-0000-0000-00004B000000}"/>
    <cellStyle name="Comma 13 3" xfId="2157" xr:uid="{00000000-0005-0000-0000-00004C000000}"/>
    <cellStyle name="Comma 13 4" xfId="2140" xr:uid="{00000000-0005-0000-0000-00004D000000}"/>
    <cellStyle name="Comma 130" xfId="108" xr:uid="{00000000-0005-0000-0000-00004E000000}"/>
    <cellStyle name="Comma 130 2" xfId="109" xr:uid="{00000000-0005-0000-0000-00004F000000}"/>
    <cellStyle name="Comma 131" xfId="110" xr:uid="{00000000-0005-0000-0000-000050000000}"/>
    <cellStyle name="Comma 131 2" xfId="111" xr:uid="{00000000-0005-0000-0000-000051000000}"/>
    <cellStyle name="Comma 132" xfId="112" xr:uid="{00000000-0005-0000-0000-000052000000}"/>
    <cellStyle name="Comma 132 2" xfId="113" xr:uid="{00000000-0005-0000-0000-000053000000}"/>
    <cellStyle name="Comma 133" xfId="114" xr:uid="{00000000-0005-0000-0000-000054000000}"/>
    <cellStyle name="Comma 133 2" xfId="115" xr:uid="{00000000-0005-0000-0000-000055000000}"/>
    <cellStyle name="Comma 134" xfId="116" xr:uid="{00000000-0005-0000-0000-000056000000}"/>
    <cellStyle name="Comma 134 2" xfId="117" xr:uid="{00000000-0005-0000-0000-000057000000}"/>
    <cellStyle name="Comma 135" xfId="118" xr:uid="{00000000-0005-0000-0000-000058000000}"/>
    <cellStyle name="Comma 135 2" xfId="119" xr:uid="{00000000-0005-0000-0000-000059000000}"/>
    <cellStyle name="Comma 136" xfId="120" xr:uid="{00000000-0005-0000-0000-00005A000000}"/>
    <cellStyle name="Comma 136 2" xfId="121" xr:uid="{00000000-0005-0000-0000-00005B000000}"/>
    <cellStyle name="Comma 137" xfId="122" xr:uid="{00000000-0005-0000-0000-00005C000000}"/>
    <cellStyle name="Comma 137 2" xfId="123" xr:uid="{00000000-0005-0000-0000-00005D000000}"/>
    <cellStyle name="Comma 138" xfId="124" xr:uid="{00000000-0005-0000-0000-00005E000000}"/>
    <cellStyle name="Comma 138 2" xfId="125" xr:uid="{00000000-0005-0000-0000-00005F000000}"/>
    <cellStyle name="Comma 139" xfId="126" xr:uid="{00000000-0005-0000-0000-000060000000}"/>
    <cellStyle name="Comma 139 2" xfId="127" xr:uid="{00000000-0005-0000-0000-000061000000}"/>
    <cellStyle name="Comma 14" xfId="128" xr:uid="{00000000-0005-0000-0000-000062000000}"/>
    <cellStyle name="Comma 14 2" xfId="129" xr:uid="{00000000-0005-0000-0000-000063000000}"/>
    <cellStyle name="Comma 14 3" xfId="2158" xr:uid="{00000000-0005-0000-0000-000064000000}"/>
    <cellStyle name="Comma 14 4" xfId="2142" xr:uid="{00000000-0005-0000-0000-000065000000}"/>
    <cellStyle name="Comma 140" xfId="130" xr:uid="{00000000-0005-0000-0000-000066000000}"/>
    <cellStyle name="Comma 140 2" xfId="131" xr:uid="{00000000-0005-0000-0000-000067000000}"/>
    <cellStyle name="Comma 141" xfId="132" xr:uid="{00000000-0005-0000-0000-000068000000}"/>
    <cellStyle name="Comma 141 2" xfId="133" xr:uid="{00000000-0005-0000-0000-000069000000}"/>
    <cellStyle name="Comma 142" xfId="134" xr:uid="{00000000-0005-0000-0000-00006A000000}"/>
    <cellStyle name="Comma 142 2" xfId="135" xr:uid="{00000000-0005-0000-0000-00006B000000}"/>
    <cellStyle name="Comma 143" xfId="136" xr:uid="{00000000-0005-0000-0000-00006C000000}"/>
    <cellStyle name="Comma 143 2" xfId="137" xr:uid="{00000000-0005-0000-0000-00006D000000}"/>
    <cellStyle name="Comma 144" xfId="138" xr:uid="{00000000-0005-0000-0000-00006E000000}"/>
    <cellStyle name="Comma 144 2" xfId="139" xr:uid="{00000000-0005-0000-0000-00006F000000}"/>
    <cellStyle name="Comma 145" xfId="140" xr:uid="{00000000-0005-0000-0000-000070000000}"/>
    <cellStyle name="Comma 145 2" xfId="141" xr:uid="{00000000-0005-0000-0000-000071000000}"/>
    <cellStyle name="Comma 146" xfId="142" xr:uid="{00000000-0005-0000-0000-000072000000}"/>
    <cellStyle name="Comma 146 2" xfId="143" xr:uid="{00000000-0005-0000-0000-000073000000}"/>
    <cellStyle name="Comma 147" xfId="144" xr:uid="{00000000-0005-0000-0000-000074000000}"/>
    <cellStyle name="Comma 147 2" xfId="145" xr:uid="{00000000-0005-0000-0000-000075000000}"/>
    <cellStyle name="Comma 148" xfId="146" xr:uid="{00000000-0005-0000-0000-000076000000}"/>
    <cellStyle name="Comma 148 2" xfId="147" xr:uid="{00000000-0005-0000-0000-000077000000}"/>
    <cellStyle name="Comma 149" xfId="148" xr:uid="{00000000-0005-0000-0000-000078000000}"/>
    <cellStyle name="Comma 149 2" xfId="149" xr:uid="{00000000-0005-0000-0000-000079000000}"/>
    <cellStyle name="Comma 15" xfId="150" xr:uid="{00000000-0005-0000-0000-00007A000000}"/>
    <cellStyle name="Comma 15 2" xfId="151" xr:uid="{00000000-0005-0000-0000-00007B000000}"/>
    <cellStyle name="Comma 15 3" xfId="2159" xr:uid="{00000000-0005-0000-0000-00007C000000}"/>
    <cellStyle name="Comma 15 4" xfId="2143" xr:uid="{00000000-0005-0000-0000-00007D000000}"/>
    <cellStyle name="Comma 150" xfId="152" xr:uid="{00000000-0005-0000-0000-00007E000000}"/>
    <cellStyle name="Comma 150 2" xfId="153" xr:uid="{00000000-0005-0000-0000-00007F000000}"/>
    <cellStyle name="Comma 151" xfId="154" xr:uid="{00000000-0005-0000-0000-000080000000}"/>
    <cellStyle name="Comma 151 2" xfId="155" xr:uid="{00000000-0005-0000-0000-000081000000}"/>
    <cellStyle name="Comma 152" xfId="156" xr:uid="{00000000-0005-0000-0000-000082000000}"/>
    <cellStyle name="Comma 152 2" xfId="157" xr:uid="{00000000-0005-0000-0000-000083000000}"/>
    <cellStyle name="Comma 153" xfId="158" xr:uid="{00000000-0005-0000-0000-000084000000}"/>
    <cellStyle name="Comma 153 2" xfId="159" xr:uid="{00000000-0005-0000-0000-000085000000}"/>
    <cellStyle name="Comma 154" xfId="160" xr:uid="{00000000-0005-0000-0000-000086000000}"/>
    <cellStyle name="Comma 154 2" xfId="161" xr:uid="{00000000-0005-0000-0000-000087000000}"/>
    <cellStyle name="Comma 155" xfId="162" xr:uid="{00000000-0005-0000-0000-000088000000}"/>
    <cellStyle name="Comma 155 2" xfId="163" xr:uid="{00000000-0005-0000-0000-000089000000}"/>
    <cellStyle name="Comma 156" xfId="164" xr:uid="{00000000-0005-0000-0000-00008A000000}"/>
    <cellStyle name="Comma 156 2" xfId="165" xr:uid="{00000000-0005-0000-0000-00008B000000}"/>
    <cellStyle name="Comma 157" xfId="166" xr:uid="{00000000-0005-0000-0000-00008C000000}"/>
    <cellStyle name="Comma 157 2" xfId="167" xr:uid="{00000000-0005-0000-0000-00008D000000}"/>
    <cellStyle name="Comma 158" xfId="168" xr:uid="{00000000-0005-0000-0000-00008E000000}"/>
    <cellStyle name="Comma 158 2" xfId="169" xr:uid="{00000000-0005-0000-0000-00008F000000}"/>
    <cellStyle name="Comma 159" xfId="170" xr:uid="{00000000-0005-0000-0000-000090000000}"/>
    <cellStyle name="Comma 159 2" xfId="171" xr:uid="{00000000-0005-0000-0000-000091000000}"/>
    <cellStyle name="Comma 16" xfId="172" xr:uid="{00000000-0005-0000-0000-000092000000}"/>
    <cellStyle name="Comma 16 2" xfId="173" xr:uid="{00000000-0005-0000-0000-000093000000}"/>
    <cellStyle name="Comma 16 3" xfId="2160" xr:uid="{00000000-0005-0000-0000-000094000000}"/>
    <cellStyle name="Comma 16 4" xfId="2144" xr:uid="{00000000-0005-0000-0000-000095000000}"/>
    <cellStyle name="Comma 160" xfId="174" xr:uid="{00000000-0005-0000-0000-000096000000}"/>
    <cellStyle name="Comma 160 2" xfId="175" xr:uid="{00000000-0005-0000-0000-000097000000}"/>
    <cellStyle name="Comma 161" xfId="176" xr:uid="{00000000-0005-0000-0000-000098000000}"/>
    <cellStyle name="Comma 161 2" xfId="177" xr:uid="{00000000-0005-0000-0000-000099000000}"/>
    <cellStyle name="Comma 162" xfId="178" xr:uid="{00000000-0005-0000-0000-00009A000000}"/>
    <cellStyle name="Comma 162 2" xfId="179" xr:uid="{00000000-0005-0000-0000-00009B000000}"/>
    <cellStyle name="Comma 163" xfId="180" xr:uid="{00000000-0005-0000-0000-00009C000000}"/>
    <cellStyle name="Comma 163 2" xfId="181" xr:uid="{00000000-0005-0000-0000-00009D000000}"/>
    <cellStyle name="Comma 164" xfId="182" xr:uid="{00000000-0005-0000-0000-00009E000000}"/>
    <cellStyle name="Comma 164 2" xfId="183" xr:uid="{00000000-0005-0000-0000-00009F000000}"/>
    <cellStyle name="Comma 165" xfId="184" xr:uid="{00000000-0005-0000-0000-0000A0000000}"/>
    <cellStyle name="Comma 165 2" xfId="185" xr:uid="{00000000-0005-0000-0000-0000A1000000}"/>
    <cellStyle name="Comma 166" xfId="186" xr:uid="{00000000-0005-0000-0000-0000A2000000}"/>
    <cellStyle name="Comma 166 2" xfId="187" xr:uid="{00000000-0005-0000-0000-0000A3000000}"/>
    <cellStyle name="Comma 167" xfId="188" xr:uid="{00000000-0005-0000-0000-0000A4000000}"/>
    <cellStyle name="Comma 167 2" xfId="189" xr:uid="{00000000-0005-0000-0000-0000A5000000}"/>
    <cellStyle name="Comma 168" xfId="190" xr:uid="{00000000-0005-0000-0000-0000A6000000}"/>
    <cellStyle name="Comma 168 2" xfId="191" xr:uid="{00000000-0005-0000-0000-0000A7000000}"/>
    <cellStyle name="Comma 169" xfId="192" xr:uid="{00000000-0005-0000-0000-0000A8000000}"/>
    <cellStyle name="Comma 169 2" xfId="193" xr:uid="{00000000-0005-0000-0000-0000A9000000}"/>
    <cellStyle name="Comma 17" xfId="194" xr:uid="{00000000-0005-0000-0000-0000AA000000}"/>
    <cellStyle name="Comma 17 2" xfId="195" xr:uid="{00000000-0005-0000-0000-0000AB000000}"/>
    <cellStyle name="Comma 17 3" xfId="2161" xr:uid="{00000000-0005-0000-0000-0000AC000000}"/>
    <cellStyle name="Comma 17 4" xfId="2145" xr:uid="{00000000-0005-0000-0000-0000AD000000}"/>
    <cellStyle name="Comma 170" xfId="196" xr:uid="{00000000-0005-0000-0000-0000AE000000}"/>
    <cellStyle name="Comma 170 2" xfId="197" xr:uid="{00000000-0005-0000-0000-0000AF000000}"/>
    <cellStyle name="Comma 171" xfId="198" xr:uid="{00000000-0005-0000-0000-0000B0000000}"/>
    <cellStyle name="Comma 171 2" xfId="199" xr:uid="{00000000-0005-0000-0000-0000B1000000}"/>
    <cellStyle name="Comma 172" xfId="200" xr:uid="{00000000-0005-0000-0000-0000B2000000}"/>
    <cellStyle name="Comma 172 2" xfId="201" xr:uid="{00000000-0005-0000-0000-0000B3000000}"/>
    <cellStyle name="Comma 173" xfId="202" xr:uid="{00000000-0005-0000-0000-0000B4000000}"/>
    <cellStyle name="Comma 173 2" xfId="203" xr:uid="{00000000-0005-0000-0000-0000B5000000}"/>
    <cellStyle name="Comma 174" xfId="204" xr:uid="{00000000-0005-0000-0000-0000B6000000}"/>
    <cellStyle name="Comma 174 2" xfId="205" xr:uid="{00000000-0005-0000-0000-0000B7000000}"/>
    <cellStyle name="Comma 175" xfId="206" xr:uid="{00000000-0005-0000-0000-0000B8000000}"/>
    <cellStyle name="Comma 175 2" xfId="207" xr:uid="{00000000-0005-0000-0000-0000B9000000}"/>
    <cellStyle name="Comma 176" xfId="208" xr:uid="{00000000-0005-0000-0000-0000BA000000}"/>
    <cellStyle name="Comma 176 2" xfId="209" xr:uid="{00000000-0005-0000-0000-0000BB000000}"/>
    <cellStyle name="Comma 177" xfId="210" xr:uid="{00000000-0005-0000-0000-0000BC000000}"/>
    <cellStyle name="Comma 177 2" xfId="211" xr:uid="{00000000-0005-0000-0000-0000BD000000}"/>
    <cellStyle name="Comma 178" xfId="212" xr:uid="{00000000-0005-0000-0000-0000BE000000}"/>
    <cellStyle name="Comma 178 2" xfId="213" xr:uid="{00000000-0005-0000-0000-0000BF000000}"/>
    <cellStyle name="Comma 179" xfId="214" xr:uid="{00000000-0005-0000-0000-0000C0000000}"/>
    <cellStyle name="Comma 179 2" xfId="215" xr:uid="{00000000-0005-0000-0000-0000C1000000}"/>
    <cellStyle name="Comma 18" xfId="216" xr:uid="{00000000-0005-0000-0000-0000C2000000}"/>
    <cellStyle name="Comma 18 2" xfId="217" xr:uid="{00000000-0005-0000-0000-0000C3000000}"/>
    <cellStyle name="Comma 18 3" xfId="2162" xr:uid="{00000000-0005-0000-0000-0000C4000000}"/>
    <cellStyle name="Comma 18 4" xfId="2146" xr:uid="{00000000-0005-0000-0000-0000C5000000}"/>
    <cellStyle name="Comma 180" xfId="586" xr:uid="{00000000-0005-0000-0000-0000C6000000}"/>
    <cellStyle name="Comma 181" xfId="745" xr:uid="{00000000-0005-0000-0000-0000C7000000}"/>
    <cellStyle name="Comma 182" xfId="749" xr:uid="{00000000-0005-0000-0000-0000C8000000}"/>
    <cellStyle name="Comma 183" xfId="773" xr:uid="{00000000-0005-0000-0000-0000C9000000}"/>
    <cellStyle name="Comma 184" xfId="822" xr:uid="{00000000-0005-0000-0000-0000CA000000}"/>
    <cellStyle name="Comma 185" xfId="811" xr:uid="{00000000-0005-0000-0000-0000CB000000}"/>
    <cellStyle name="Comma 186" xfId="775" xr:uid="{00000000-0005-0000-0000-0000CC000000}"/>
    <cellStyle name="Comma 187" xfId="1974" xr:uid="{00000000-0005-0000-0000-0000CD000000}"/>
    <cellStyle name="Comma 188" xfId="2022" xr:uid="{00000000-0005-0000-0000-0000CE000000}"/>
    <cellStyle name="Comma 189" xfId="2023" xr:uid="{00000000-0005-0000-0000-0000CF000000}"/>
    <cellStyle name="Comma 19" xfId="218" xr:uid="{00000000-0005-0000-0000-0000D0000000}"/>
    <cellStyle name="Comma 19 2" xfId="219" xr:uid="{00000000-0005-0000-0000-0000D1000000}"/>
    <cellStyle name="Comma 19 3" xfId="2163" xr:uid="{00000000-0005-0000-0000-0000D2000000}"/>
    <cellStyle name="Comma 19 4" xfId="2147" xr:uid="{00000000-0005-0000-0000-0000D3000000}"/>
    <cellStyle name="Comma 190" xfId="2149" xr:uid="{00000000-0005-0000-0000-0000D4000000}"/>
    <cellStyle name="Comma 191" xfId="2151" xr:uid="{00000000-0005-0000-0000-0000D5000000}"/>
    <cellStyle name="Comma 192" xfId="2025" xr:uid="{00000000-0005-0000-0000-0000D6000000}"/>
    <cellStyle name="Comma 193" xfId="2171" xr:uid="{00000000-0005-0000-0000-0000D7000000}"/>
    <cellStyle name="Comma 2" xfId="4" xr:uid="{00000000-0005-0000-0000-0000D8000000}"/>
    <cellStyle name="Comma 2 2" xfId="220" xr:uid="{00000000-0005-0000-0000-0000D9000000}"/>
    <cellStyle name="Comma 2 2 2" xfId="221" xr:uid="{00000000-0005-0000-0000-0000DA000000}"/>
    <cellStyle name="Comma 2 3" xfId="222" xr:uid="{00000000-0005-0000-0000-0000DB000000}"/>
    <cellStyle name="Comma 2 3 2" xfId="223" xr:uid="{00000000-0005-0000-0000-0000DC000000}"/>
    <cellStyle name="Comma 2 4" xfId="1971" xr:uid="{00000000-0005-0000-0000-0000DD000000}"/>
    <cellStyle name="Comma 20" xfId="224" xr:uid="{00000000-0005-0000-0000-0000DE000000}"/>
    <cellStyle name="Comma 20 2" xfId="225" xr:uid="{00000000-0005-0000-0000-0000DF000000}"/>
    <cellStyle name="Comma 20 3" xfId="2164" xr:uid="{00000000-0005-0000-0000-0000E0000000}"/>
    <cellStyle name="Comma 20 4" xfId="2148" xr:uid="{00000000-0005-0000-0000-0000E1000000}"/>
    <cellStyle name="Comma 21" xfId="226" xr:uid="{00000000-0005-0000-0000-0000E2000000}"/>
    <cellStyle name="Comma 21 2" xfId="227" xr:uid="{00000000-0005-0000-0000-0000E3000000}"/>
    <cellStyle name="Comma 211" xfId="228" xr:uid="{00000000-0005-0000-0000-0000E4000000}"/>
    <cellStyle name="Comma 22" xfId="229" xr:uid="{00000000-0005-0000-0000-0000E5000000}"/>
    <cellStyle name="Comma 22 2" xfId="230" xr:uid="{00000000-0005-0000-0000-0000E6000000}"/>
    <cellStyle name="Comma 23" xfId="231" xr:uid="{00000000-0005-0000-0000-0000E7000000}"/>
    <cellStyle name="Comma 23 2" xfId="232" xr:uid="{00000000-0005-0000-0000-0000E8000000}"/>
    <cellStyle name="Comma 24" xfId="233" xr:uid="{00000000-0005-0000-0000-0000E9000000}"/>
    <cellStyle name="Comma 24 2" xfId="234" xr:uid="{00000000-0005-0000-0000-0000EA000000}"/>
    <cellStyle name="Comma 25" xfId="235" xr:uid="{00000000-0005-0000-0000-0000EB000000}"/>
    <cellStyle name="Comma 25 2" xfId="236" xr:uid="{00000000-0005-0000-0000-0000EC000000}"/>
    <cellStyle name="Comma 26" xfId="237" xr:uid="{00000000-0005-0000-0000-0000ED000000}"/>
    <cellStyle name="Comma 26 2" xfId="238" xr:uid="{00000000-0005-0000-0000-0000EE000000}"/>
    <cellStyle name="Comma 27" xfId="239" xr:uid="{00000000-0005-0000-0000-0000EF000000}"/>
    <cellStyle name="Comma 27 2" xfId="240" xr:uid="{00000000-0005-0000-0000-0000F0000000}"/>
    <cellStyle name="Comma 28" xfId="241" xr:uid="{00000000-0005-0000-0000-0000F1000000}"/>
    <cellStyle name="Comma 28 2" xfId="242" xr:uid="{00000000-0005-0000-0000-0000F2000000}"/>
    <cellStyle name="Comma 29" xfId="243" xr:uid="{00000000-0005-0000-0000-0000F3000000}"/>
    <cellStyle name="Comma 29 2" xfId="244" xr:uid="{00000000-0005-0000-0000-0000F4000000}"/>
    <cellStyle name="Comma 3" xfId="245" xr:uid="{00000000-0005-0000-0000-0000F5000000}"/>
    <cellStyle name="Comma 3 2" xfId="409" xr:uid="{00000000-0005-0000-0000-0000F6000000}"/>
    <cellStyle name="Comma 3 2 2" xfId="2031" xr:uid="{00000000-0005-0000-0000-0000F7000000}"/>
    <cellStyle name="Comma 3 2 2 2" xfId="2089" xr:uid="{00000000-0005-0000-0000-0000F8000000}"/>
    <cellStyle name="Comma 3 2 3" xfId="2088" xr:uid="{00000000-0005-0000-0000-0000F9000000}"/>
    <cellStyle name="Comma 3 2 4" xfId="2172" xr:uid="{00000000-0005-0000-0000-0000FA000000}"/>
    <cellStyle name="Comma 3 2 5" xfId="2030" xr:uid="{00000000-0005-0000-0000-0000FB000000}"/>
    <cellStyle name="Comma 3 3" xfId="2032" xr:uid="{00000000-0005-0000-0000-0000FC000000}"/>
    <cellStyle name="Comma 3 3 2" xfId="2090" xr:uid="{00000000-0005-0000-0000-0000FD000000}"/>
    <cellStyle name="Comma 3 4" xfId="2087" xr:uid="{00000000-0005-0000-0000-0000FE000000}"/>
    <cellStyle name="Comma 3 5" xfId="2165" xr:uid="{00000000-0005-0000-0000-0000FF000000}"/>
    <cellStyle name="Comma 3 6" xfId="2029" xr:uid="{00000000-0005-0000-0000-000000010000}"/>
    <cellStyle name="Comma 30" xfId="246" xr:uid="{00000000-0005-0000-0000-000001010000}"/>
    <cellStyle name="Comma 30 2" xfId="247" xr:uid="{00000000-0005-0000-0000-000002010000}"/>
    <cellStyle name="Comma 31" xfId="248" xr:uid="{00000000-0005-0000-0000-000003010000}"/>
    <cellStyle name="Comma 31 2" xfId="249" xr:uid="{00000000-0005-0000-0000-000004010000}"/>
    <cellStyle name="Comma 32" xfId="250" xr:uid="{00000000-0005-0000-0000-000005010000}"/>
    <cellStyle name="Comma 32 2" xfId="251" xr:uid="{00000000-0005-0000-0000-000006010000}"/>
    <cellStyle name="Comma 33" xfId="252" xr:uid="{00000000-0005-0000-0000-000007010000}"/>
    <cellStyle name="Comma 33 2" xfId="253" xr:uid="{00000000-0005-0000-0000-000008010000}"/>
    <cellStyle name="Comma 34" xfId="254" xr:uid="{00000000-0005-0000-0000-000009010000}"/>
    <cellStyle name="Comma 34 2" xfId="255" xr:uid="{00000000-0005-0000-0000-00000A010000}"/>
    <cellStyle name="Comma 35" xfId="256" xr:uid="{00000000-0005-0000-0000-00000B010000}"/>
    <cellStyle name="Comma 35 2" xfId="257" xr:uid="{00000000-0005-0000-0000-00000C010000}"/>
    <cellStyle name="Comma 36" xfId="258" xr:uid="{00000000-0005-0000-0000-00000D010000}"/>
    <cellStyle name="Comma 36 2" xfId="259" xr:uid="{00000000-0005-0000-0000-00000E010000}"/>
    <cellStyle name="Comma 37" xfId="260" xr:uid="{00000000-0005-0000-0000-00000F010000}"/>
    <cellStyle name="Comma 37 2" xfId="261" xr:uid="{00000000-0005-0000-0000-000010010000}"/>
    <cellStyle name="Comma 38" xfId="262" xr:uid="{00000000-0005-0000-0000-000011010000}"/>
    <cellStyle name="Comma 38 2" xfId="263" xr:uid="{00000000-0005-0000-0000-000012010000}"/>
    <cellStyle name="Comma 39" xfId="264" xr:uid="{00000000-0005-0000-0000-000013010000}"/>
    <cellStyle name="Comma 39 2" xfId="265" xr:uid="{00000000-0005-0000-0000-000014010000}"/>
    <cellStyle name="Comma 4" xfId="38" xr:uid="{00000000-0005-0000-0000-000015010000}"/>
    <cellStyle name="Comma 4 2" xfId="2034" xr:uid="{00000000-0005-0000-0000-000016010000}"/>
    <cellStyle name="Comma 4 2 2" xfId="2035" xr:uid="{00000000-0005-0000-0000-000017010000}"/>
    <cellStyle name="Comma 4 2 2 2" xfId="2093" xr:uid="{00000000-0005-0000-0000-000018010000}"/>
    <cellStyle name="Comma 4 2 3" xfId="2092" xr:uid="{00000000-0005-0000-0000-000019010000}"/>
    <cellStyle name="Comma 4 3" xfId="2036" xr:uid="{00000000-0005-0000-0000-00001A010000}"/>
    <cellStyle name="Comma 4 3 2" xfId="2094" xr:uid="{00000000-0005-0000-0000-00001B010000}"/>
    <cellStyle name="Comma 4 4" xfId="2091" xr:uid="{00000000-0005-0000-0000-00001C010000}"/>
    <cellStyle name="Comma 4 5" xfId="2152" xr:uid="{00000000-0005-0000-0000-00001D010000}"/>
    <cellStyle name="Comma 4 6" xfId="2033" xr:uid="{00000000-0005-0000-0000-00001E010000}"/>
    <cellStyle name="Comma 40" xfId="266" xr:uid="{00000000-0005-0000-0000-00001F010000}"/>
    <cellStyle name="Comma 40 2" xfId="267" xr:uid="{00000000-0005-0000-0000-000020010000}"/>
    <cellStyle name="Comma 41" xfId="268" xr:uid="{00000000-0005-0000-0000-000021010000}"/>
    <cellStyle name="Comma 41 2" xfId="269" xr:uid="{00000000-0005-0000-0000-000022010000}"/>
    <cellStyle name="Comma 42" xfId="270" xr:uid="{00000000-0005-0000-0000-000023010000}"/>
    <cellStyle name="Comma 42 2" xfId="271" xr:uid="{00000000-0005-0000-0000-000024010000}"/>
    <cellStyle name="Comma 43" xfId="272" xr:uid="{00000000-0005-0000-0000-000025010000}"/>
    <cellStyle name="Comma 43 2" xfId="273" xr:uid="{00000000-0005-0000-0000-000026010000}"/>
    <cellStyle name="Comma 44" xfId="274" xr:uid="{00000000-0005-0000-0000-000027010000}"/>
    <cellStyle name="Comma 44 2" xfId="275" xr:uid="{00000000-0005-0000-0000-000028010000}"/>
    <cellStyle name="Comma 45" xfId="276" xr:uid="{00000000-0005-0000-0000-000029010000}"/>
    <cellStyle name="Comma 45 2" xfId="277" xr:uid="{00000000-0005-0000-0000-00002A010000}"/>
    <cellStyle name="Comma 46" xfId="278" xr:uid="{00000000-0005-0000-0000-00002B010000}"/>
    <cellStyle name="Comma 46 2" xfId="279" xr:uid="{00000000-0005-0000-0000-00002C010000}"/>
    <cellStyle name="Comma 47" xfId="280" xr:uid="{00000000-0005-0000-0000-00002D010000}"/>
    <cellStyle name="Comma 47 2" xfId="281" xr:uid="{00000000-0005-0000-0000-00002E010000}"/>
    <cellStyle name="Comma 48" xfId="282" xr:uid="{00000000-0005-0000-0000-00002F010000}"/>
    <cellStyle name="Comma 48 2" xfId="283" xr:uid="{00000000-0005-0000-0000-000030010000}"/>
    <cellStyle name="Comma 49" xfId="284" xr:uid="{00000000-0005-0000-0000-000031010000}"/>
    <cellStyle name="Comma 49 2" xfId="285" xr:uid="{00000000-0005-0000-0000-000032010000}"/>
    <cellStyle name="Comma 5" xfId="286" xr:uid="{00000000-0005-0000-0000-000033010000}"/>
    <cellStyle name="Comma 5 2" xfId="2038" xr:uid="{00000000-0005-0000-0000-000034010000}"/>
    <cellStyle name="Comma 5 2 2" xfId="2039" xr:uid="{00000000-0005-0000-0000-000035010000}"/>
    <cellStyle name="Comma 5 2 2 2" xfId="2097" xr:uid="{00000000-0005-0000-0000-000036010000}"/>
    <cellStyle name="Comma 5 2 3" xfId="2096" xr:uid="{00000000-0005-0000-0000-000037010000}"/>
    <cellStyle name="Comma 5 3" xfId="2040" xr:uid="{00000000-0005-0000-0000-000038010000}"/>
    <cellStyle name="Comma 5 3 2" xfId="2098" xr:uid="{00000000-0005-0000-0000-000039010000}"/>
    <cellStyle name="Comma 5 4" xfId="2095" xr:uid="{00000000-0005-0000-0000-00003A010000}"/>
    <cellStyle name="Comma 5 5" xfId="2166" xr:uid="{00000000-0005-0000-0000-00003B010000}"/>
    <cellStyle name="Comma 5 6" xfId="2037" xr:uid="{00000000-0005-0000-0000-00003C010000}"/>
    <cellStyle name="Comma 50" xfId="287" xr:uid="{00000000-0005-0000-0000-00003D010000}"/>
    <cellStyle name="Comma 50 2" xfId="288" xr:uid="{00000000-0005-0000-0000-00003E010000}"/>
    <cellStyle name="Comma 51" xfId="289" xr:uid="{00000000-0005-0000-0000-00003F010000}"/>
    <cellStyle name="Comma 51 2" xfId="290" xr:uid="{00000000-0005-0000-0000-000040010000}"/>
    <cellStyle name="Comma 52" xfId="291" xr:uid="{00000000-0005-0000-0000-000041010000}"/>
    <cellStyle name="Comma 52 2" xfId="292" xr:uid="{00000000-0005-0000-0000-000042010000}"/>
    <cellStyle name="Comma 53" xfId="293" xr:uid="{00000000-0005-0000-0000-000043010000}"/>
    <cellStyle name="Comma 53 2" xfId="294" xr:uid="{00000000-0005-0000-0000-000044010000}"/>
    <cellStyle name="Comma 54" xfId="295" xr:uid="{00000000-0005-0000-0000-000045010000}"/>
    <cellStyle name="Comma 54 2" xfId="296" xr:uid="{00000000-0005-0000-0000-000046010000}"/>
    <cellStyle name="Comma 55" xfId="297" xr:uid="{00000000-0005-0000-0000-000047010000}"/>
    <cellStyle name="Comma 55 2" xfId="298" xr:uid="{00000000-0005-0000-0000-000048010000}"/>
    <cellStyle name="Comma 56" xfId="299" xr:uid="{00000000-0005-0000-0000-000049010000}"/>
    <cellStyle name="Comma 56 2" xfId="300" xr:uid="{00000000-0005-0000-0000-00004A010000}"/>
    <cellStyle name="Comma 57" xfId="301" xr:uid="{00000000-0005-0000-0000-00004B010000}"/>
    <cellStyle name="Comma 57 2" xfId="302" xr:uid="{00000000-0005-0000-0000-00004C010000}"/>
    <cellStyle name="Comma 58" xfId="303" xr:uid="{00000000-0005-0000-0000-00004D010000}"/>
    <cellStyle name="Comma 58 2" xfId="304" xr:uid="{00000000-0005-0000-0000-00004E010000}"/>
    <cellStyle name="Comma 59" xfId="305" xr:uid="{00000000-0005-0000-0000-00004F010000}"/>
    <cellStyle name="Comma 59 2" xfId="306" xr:uid="{00000000-0005-0000-0000-000050010000}"/>
    <cellStyle name="Comma 6" xfId="307" xr:uid="{00000000-0005-0000-0000-000051010000}"/>
    <cellStyle name="Comma 6 2" xfId="2042" xr:uid="{00000000-0005-0000-0000-000052010000}"/>
    <cellStyle name="Comma 6 2 2" xfId="2043" xr:uid="{00000000-0005-0000-0000-000053010000}"/>
    <cellStyle name="Comma 6 2 2 2" xfId="2101" xr:uid="{00000000-0005-0000-0000-000054010000}"/>
    <cellStyle name="Comma 6 2 3" xfId="2100" xr:uid="{00000000-0005-0000-0000-000055010000}"/>
    <cellStyle name="Comma 6 3" xfId="2044" xr:uid="{00000000-0005-0000-0000-000056010000}"/>
    <cellStyle name="Comma 6 3 2" xfId="2102" xr:uid="{00000000-0005-0000-0000-000057010000}"/>
    <cellStyle name="Comma 6 4" xfId="2099" xr:uid="{00000000-0005-0000-0000-000058010000}"/>
    <cellStyle name="Comma 6 5" xfId="2167" xr:uid="{00000000-0005-0000-0000-000059010000}"/>
    <cellStyle name="Comma 6 6" xfId="2041" xr:uid="{00000000-0005-0000-0000-00005A010000}"/>
    <cellStyle name="Comma 60" xfId="308" xr:uid="{00000000-0005-0000-0000-00005B010000}"/>
    <cellStyle name="Comma 60 2" xfId="309" xr:uid="{00000000-0005-0000-0000-00005C010000}"/>
    <cellStyle name="Comma 61" xfId="310" xr:uid="{00000000-0005-0000-0000-00005D010000}"/>
    <cellStyle name="Comma 61 2" xfId="311" xr:uid="{00000000-0005-0000-0000-00005E010000}"/>
    <cellStyle name="Comma 62" xfId="312" xr:uid="{00000000-0005-0000-0000-00005F010000}"/>
    <cellStyle name="Comma 62 2" xfId="313" xr:uid="{00000000-0005-0000-0000-000060010000}"/>
    <cellStyle name="Comma 63" xfId="314" xr:uid="{00000000-0005-0000-0000-000061010000}"/>
    <cellStyle name="Comma 63 2" xfId="315" xr:uid="{00000000-0005-0000-0000-000062010000}"/>
    <cellStyle name="Comma 64" xfId="316" xr:uid="{00000000-0005-0000-0000-000063010000}"/>
    <cellStyle name="Comma 64 2" xfId="317" xr:uid="{00000000-0005-0000-0000-000064010000}"/>
    <cellStyle name="Comma 65" xfId="318" xr:uid="{00000000-0005-0000-0000-000065010000}"/>
    <cellStyle name="Comma 65 2" xfId="319" xr:uid="{00000000-0005-0000-0000-000066010000}"/>
    <cellStyle name="Comma 66" xfId="320" xr:uid="{00000000-0005-0000-0000-000067010000}"/>
    <cellStyle name="Comma 66 2" xfId="321" xr:uid="{00000000-0005-0000-0000-000068010000}"/>
    <cellStyle name="Comma 67" xfId="322" xr:uid="{00000000-0005-0000-0000-000069010000}"/>
    <cellStyle name="Comma 67 2" xfId="323" xr:uid="{00000000-0005-0000-0000-00006A010000}"/>
    <cellStyle name="Comma 68" xfId="324" xr:uid="{00000000-0005-0000-0000-00006B010000}"/>
    <cellStyle name="Comma 68 2" xfId="325" xr:uid="{00000000-0005-0000-0000-00006C010000}"/>
    <cellStyle name="Comma 69" xfId="326" xr:uid="{00000000-0005-0000-0000-00006D010000}"/>
    <cellStyle name="Comma 69 2" xfId="327" xr:uid="{00000000-0005-0000-0000-00006E010000}"/>
    <cellStyle name="Comma 7" xfId="328" xr:uid="{00000000-0005-0000-0000-00006F010000}"/>
    <cellStyle name="Comma 7 2" xfId="2046" xr:uid="{00000000-0005-0000-0000-000070010000}"/>
    <cellStyle name="Comma 7 2 2" xfId="2047" xr:uid="{00000000-0005-0000-0000-000071010000}"/>
    <cellStyle name="Comma 7 2 2 2" xfId="2105" xr:uid="{00000000-0005-0000-0000-000072010000}"/>
    <cellStyle name="Comma 7 2 3" xfId="2104" xr:uid="{00000000-0005-0000-0000-000073010000}"/>
    <cellStyle name="Comma 7 3" xfId="2048" xr:uid="{00000000-0005-0000-0000-000074010000}"/>
    <cellStyle name="Comma 7 3 2" xfId="2106" xr:uid="{00000000-0005-0000-0000-000075010000}"/>
    <cellStyle name="Comma 7 4" xfId="2103" xr:uid="{00000000-0005-0000-0000-000076010000}"/>
    <cellStyle name="Comma 7 5" xfId="2168" xr:uid="{00000000-0005-0000-0000-000077010000}"/>
    <cellStyle name="Comma 7 6" xfId="2045" xr:uid="{00000000-0005-0000-0000-000078010000}"/>
    <cellStyle name="Comma 70" xfId="329" xr:uid="{00000000-0005-0000-0000-000079010000}"/>
    <cellStyle name="Comma 70 2" xfId="330" xr:uid="{00000000-0005-0000-0000-00007A010000}"/>
    <cellStyle name="Comma 71" xfId="331" xr:uid="{00000000-0005-0000-0000-00007B010000}"/>
    <cellStyle name="Comma 71 2" xfId="332" xr:uid="{00000000-0005-0000-0000-00007C010000}"/>
    <cellStyle name="Comma 72" xfId="333" xr:uid="{00000000-0005-0000-0000-00007D010000}"/>
    <cellStyle name="Comma 72 2" xfId="334" xr:uid="{00000000-0005-0000-0000-00007E010000}"/>
    <cellStyle name="Comma 73" xfId="335" xr:uid="{00000000-0005-0000-0000-00007F010000}"/>
    <cellStyle name="Comma 73 2" xfId="336" xr:uid="{00000000-0005-0000-0000-000080010000}"/>
    <cellStyle name="Comma 74" xfId="337" xr:uid="{00000000-0005-0000-0000-000081010000}"/>
    <cellStyle name="Comma 74 2" xfId="338" xr:uid="{00000000-0005-0000-0000-000082010000}"/>
    <cellStyle name="Comma 75" xfId="339" xr:uid="{00000000-0005-0000-0000-000083010000}"/>
    <cellStyle name="Comma 75 2" xfId="340" xr:uid="{00000000-0005-0000-0000-000084010000}"/>
    <cellStyle name="Comma 76" xfId="341" xr:uid="{00000000-0005-0000-0000-000085010000}"/>
    <cellStyle name="Comma 76 2" xfId="342" xr:uid="{00000000-0005-0000-0000-000086010000}"/>
    <cellStyle name="Comma 77" xfId="343" xr:uid="{00000000-0005-0000-0000-000087010000}"/>
    <cellStyle name="Comma 77 2" xfId="344" xr:uid="{00000000-0005-0000-0000-000088010000}"/>
    <cellStyle name="Comma 78" xfId="345" xr:uid="{00000000-0005-0000-0000-000089010000}"/>
    <cellStyle name="Comma 78 2" xfId="346" xr:uid="{00000000-0005-0000-0000-00008A010000}"/>
    <cellStyle name="Comma 79" xfId="347" xr:uid="{00000000-0005-0000-0000-00008B010000}"/>
    <cellStyle name="Comma 79 2" xfId="348" xr:uid="{00000000-0005-0000-0000-00008C010000}"/>
    <cellStyle name="Comma 8" xfId="349" xr:uid="{00000000-0005-0000-0000-00008D010000}"/>
    <cellStyle name="Comma 8 2" xfId="2050" xr:uid="{00000000-0005-0000-0000-00008E010000}"/>
    <cellStyle name="Comma 8 2 2" xfId="2051" xr:uid="{00000000-0005-0000-0000-00008F010000}"/>
    <cellStyle name="Comma 8 2 2 2" xfId="2109" xr:uid="{00000000-0005-0000-0000-000090010000}"/>
    <cellStyle name="Comma 8 2 3" xfId="2108" xr:uid="{00000000-0005-0000-0000-000091010000}"/>
    <cellStyle name="Comma 8 3" xfId="2052" xr:uid="{00000000-0005-0000-0000-000092010000}"/>
    <cellStyle name="Comma 8 3 2" xfId="2110" xr:uid="{00000000-0005-0000-0000-000093010000}"/>
    <cellStyle name="Comma 8 4" xfId="2107" xr:uid="{00000000-0005-0000-0000-000094010000}"/>
    <cellStyle name="Comma 8 5" xfId="2169" xr:uid="{00000000-0005-0000-0000-000095010000}"/>
    <cellStyle name="Comma 8 6" xfId="2049" xr:uid="{00000000-0005-0000-0000-000096010000}"/>
    <cellStyle name="Comma 80" xfId="350" xr:uid="{00000000-0005-0000-0000-000097010000}"/>
    <cellStyle name="Comma 80 2" xfId="351" xr:uid="{00000000-0005-0000-0000-000098010000}"/>
    <cellStyle name="Comma 81" xfId="352" xr:uid="{00000000-0005-0000-0000-000099010000}"/>
    <cellStyle name="Comma 81 2" xfId="353" xr:uid="{00000000-0005-0000-0000-00009A010000}"/>
    <cellStyle name="Comma 82" xfId="354" xr:uid="{00000000-0005-0000-0000-00009B010000}"/>
    <cellStyle name="Comma 82 2" xfId="355" xr:uid="{00000000-0005-0000-0000-00009C010000}"/>
    <cellStyle name="Comma 83" xfId="356" xr:uid="{00000000-0005-0000-0000-00009D010000}"/>
    <cellStyle name="Comma 83 2" xfId="357" xr:uid="{00000000-0005-0000-0000-00009E010000}"/>
    <cellStyle name="Comma 84" xfId="358" xr:uid="{00000000-0005-0000-0000-00009F010000}"/>
    <cellStyle name="Comma 84 2" xfId="359" xr:uid="{00000000-0005-0000-0000-0000A0010000}"/>
    <cellStyle name="Comma 85" xfId="360" xr:uid="{00000000-0005-0000-0000-0000A1010000}"/>
    <cellStyle name="Comma 85 2" xfId="361" xr:uid="{00000000-0005-0000-0000-0000A2010000}"/>
    <cellStyle name="Comma 86" xfId="362" xr:uid="{00000000-0005-0000-0000-0000A3010000}"/>
    <cellStyle name="Comma 86 2" xfId="363" xr:uid="{00000000-0005-0000-0000-0000A4010000}"/>
    <cellStyle name="Comma 87" xfId="364" xr:uid="{00000000-0005-0000-0000-0000A5010000}"/>
    <cellStyle name="Comma 87 2" xfId="365" xr:uid="{00000000-0005-0000-0000-0000A6010000}"/>
    <cellStyle name="Comma 88" xfId="366" xr:uid="{00000000-0005-0000-0000-0000A7010000}"/>
    <cellStyle name="Comma 88 2" xfId="367" xr:uid="{00000000-0005-0000-0000-0000A8010000}"/>
    <cellStyle name="Comma 89" xfId="368" xr:uid="{00000000-0005-0000-0000-0000A9010000}"/>
    <cellStyle name="Comma 89 2" xfId="369" xr:uid="{00000000-0005-0000-0000-0000AA010000}"/>
    <cellStyle name="Comma 9" xfId="370" xr:uid="{00000000-0005-0000-0000-0000AB010000}"/>
    <cellStyle name="Comma 9 2" xfId="371" xr:uid="{00000000-0005-0000-0000-0000AC010000}"/>
    <cellStyle name="Comma 9 3" xfId="2170" xr:uid="{00000000-0005-0000-0000-0000AD010000}"/>
    <cellStyle name="Comma 9 4" xfId="2053" xr:uid="{00000000-0005-0000-0000-0000AE010000}"/>
    <cellStyle name="Comma 90" xfId="372" xr:uid="{00000000-0005-0000-0000-0000AF010000}"/>
    <cellStyle name="Comma 90 2" xfId="373" xr:uid="{00000000-0005-0000-0000-0000B0010000}"/>
    <cellStyle name="Comma 91" xfId="374" xr:uid="{00000000-0005-0000-0000-0000B1010000}"/>
    <cellStyle name="Comma 91 2" xfId="375" xr:uid="{00000000-0005-0000-0000-0000B2010000}"/>
    <cellStyle name="Comma 92" xfId="376" xr:uid="{00000000-0005-0000-0000-0000B3010000}"/>
    <cellStyle name="Comma 92 2" xfId="377" xr:uid="{00000000-0005-0000-0000-0000B4010000}"/>
    <cellStyle name="Comma 93" xfId="378" xr:uid="{00000000-0005-0000-0000-0000B5010000}"/>
    <cellStyle name="Comma 93 2" xfId="379" xr:uid="{00000000-0005-0000-0000-0000B6010000}"/>
    <cellStyle name="Comma 94" xfId="380" xr:uid="{00000000-0005-0000-0000-0000B7010000}"/>
    <cellStyle name="Comma 94 2" xfId="381" xr:uid="{00000000-0005-0000-0000-0000B8010000}"/>
    <cellStyle name="Comma 95" xfId="382" xr:uid="{00000000-0005-0000-0000-0000B9010000}"/>
    <cellStyle name="Comma 95 2" xfId="383" xr:uid="{00000000-0005-0000-0000-0000BA010000}"/>
    <cellStyle name="Comma 96" xfId="384" xr:uid="{00000000-0005-0000-0000-0000BB010000}"/>
    <cellStyle name="Comma 96 2" xfId="385" xr:uid="{00000000-0005-0000-0000-0000BC010000}"/>
    <cellStyle name="Comma 97" xfId="386" xr:uid="{00000000-0005-0000-0000-0000BD010000}"/>
    <cellStyle name="Comma 97 2" xfId="387" xr:uid="{00000000-0005-0000-0000-0000BE010000}"/>
    <cellStyle name="Comma 98" xfId="388" xr:uid="{00000000-0005-0000-0000-0000BF010000}"/>
    <cellStyle name="Comma 98 2" xfId="389" xr:uid="{00000000-0005-0000-0000-0000C0010000}"/>
    <cellStyle name="Comma 99" xfId="390" xr:uid="{00000000-0005-0000-0000-0000C1010000}"/>
    <cellStyle name="Comma 99 2" xfId="391" xr:uid="{00000000-0005-0000-0000-0000C2010000}"/>
    <cellStyle name="H1" xfId="5" xr:uid="{00000000-0005-0000-0000-0000C3010000}"/>
    <cellStyle name="H1 2" xfId="392" xr:uid="{00000000-0005-0000-0000-0000C4010000}"/>
    <cellStyle name="H1 2 2" xfId="411" xr:uid="{00000000-0005-0000-0000-0000C5010000}"/>
    <cellStyle name="H2" xfId="6" xr:uid="{00000000-0005-0000-0000-0000C6010000}"/>
    <cellStyle name="H2 2" xfId="393" xr:uid="{00000000-0005-0000-0000-0000C7010000}"/>
    <cellStyle name="H2 2 2" xfId="412" xr:uid="{00000000-0005-0000-0000-0000C8010000}"/>
    <cellStyle name="had" xfId="7" xr:uid="{00000000-0005-0000-0000-0000C9010000}"/>
    <cellStyle name="had 2" xfId="394" xr:uid="{00000000-0005-0000-0000-0000CA010000}"/>
    <cellStyle name="had 2 2" xfId="413" xr:uid="{00000000-0005-0000-0000-0000CB010000}"/>
    <cellStyle name="had0" xfId="8" xr:uid="{00000000-0005-0000-0000-0000CC010000}"/>
    <cellStyle name="Had1" xfId="9" xr:uid="{00000000-0005-0000-0000-0000CD010000}"/>
    <cellStyle name="Had1 10" xfId="441" xr:uid="{00000000-0005-0000-0000-0000CE010000}"/>
    <cellStyle name="Had1 10 2" xfId="609" xr:uid="{00000000-0005-0000-0000-0000CF010000}"/>
    <cellStyle name="Had1 10 2 2" xfId="1000" xr:uid="{00000000-0005-0000-0000-0000D0010000}"/>
    <cellStyle name="Had1 10 2 3" xfId="1282" xr:uid="{00000000-0005-0000-0000-0000D1010000}"/>
    <cellStyle name="Had1 10 2 4" xfId="1560" xr:uid="{00000000-0005-0000-0000-0000D2010000}"/>
    <cellStyle name="Had1 10 2 5" xfId="1837" xr:uid="{00000000-0005-0000-0000-0000D3010000}"/>
    <cellStyle name="Had1 10 3" xfId="844" xr:uid="{00000000-0005-0000-0000-0000D4010000}"/>
    <cellStyle name="Had1 10 4" xfId="793" xr:uid="{00000000-0005-0000-0000-0000D5010000}"/>
    <cellStyle name="Had1 10 5" xfId="782" xr:uid="{00000000-0005-0000-0000-0000D6010000}"/>
    <cellStyle name="Had1 10 6" xfId="826" xr:uid="{00000000-0005-0000-0000-0000D7010000}"/>
    <cellStyle name="Had1 11" xfId="544" xr:uid="{00000000-0005-0000-0000-0000D8010000}"/>
    <cellStyle name="Had1 11 2" xfId="709" xr:uid="{00000000-0005-0000-0000-0000D9010000}"/>
    <cellStyle name="Had1 11 2 2" xfId="1097" xr:uid="{00000000-0005-0000-0000-0000DA010000}"/>
    <cellStyle name="Had1 11 2 3" xfId="1379" xr:uid="{00000000-0005-0000-0000-0000DB010000}"/>
    <cellStyle name="Had1 11 2 4" xfId="1656" xr:uid="{00000000-0005-0000-0000-0000DC010000}"/>
    <cellStyle name="Had1 11 2 5" xfId="1933" xr:uid="{00000000-0005-0000-0000-0000DD010000}"/>
    <cellStyle name="Had1 11 3" xfId="941" xr:uid="{00000000-0005-0000-0000-0000DE010000}"/>
    <cellStyle name="Had1 11 4" xfId="1223" xr:uid="{00000000-0005-0000-0000-0000DF010000}"/>
    <cellStyle name="Had1 11 5" xfId="1505" xr:uid="{00000000-0005-0000-0000-0000E0010000}"/>
    <cellStyle name="Had1 11 6" xfId="1782" xr:uid="{00000000-0005-0000-0000-0000E1010000}"/>
    <cellStyle name="Had1 12" xfId="545" xr:uid="{00000000-0005-0000-0000-0000E2010000}"/>
    <cellStyle name="Had1 12 2" xfId="710" xr:uid="{00000000-0005-0000-0000-0000E3010000}"/>
    <cellStyle name="Had1 12 2 2" xfId="1098" xr:uid="{00000000-0005-0000-0000-0000E4010000}"/>
    <cellStyle name="Had1 12 2 3" xfId="1380" xr:uid="{00000000-0005-0000-0000-0000E5010000}"/>
    <cellStyle name="Had1 12 2 4" xfId="1657" xr:uid="{00000000-0005-0000-0000-0000E6010000}"/>
    <cellStyle name="Had1 12 2 5" xfId="1934" xr:uid="{00000000-0005-0000-0000-0000E7010000}"/>
    <cellStyle name="Had1 12 3" xfId="942" xr:uid="{00000000-0005-0000-0000-0000E8010000}"/>
    <cellStyle name="Had1 12 4" xfId="1224" xr:uid="{00000000-0005-0000-0000-0000E9010000}"/>
    <cellStyle name="Had1 12 5" xfId="1506" xr:uid="{00000000-0005-0000-0000-0000EA010000}"/>
    <cellStyle name="Had1 12 6" xfId="1783" xr:uid="{00000000-0005-0000-0000-0000EB010000}"/>
    <cellStyle name="Had1 13" xfId="466" xr:uid="{00000000-0005-0000-0000-0000EC010000}"/>
    <cellStyle name="Had1 13 2" xfId="633" xr:uid="{00000000-0005-0000-0000-0000ED010000}"/>
    <cellStyle name="Had1 13 2 2" xfId="1024" xr:uid="{00000000-0005-0000-0000-0000EE010000}"/>
    <cellStyle name="Had1 13 2 3" xfId="1306" xr:uid="{00000000-0005-0000-0000-0000EF010000}"/>
    <cellStyle name="Had1 13 2 4" xfId="1584" xr:uid="{00000000-0005-0000-0000-0000F0010000}"/>
    <cellStyle name="Had1 13 2 5" xfId="1861" xr:uid="{00000000-0005-0000-0000-0000F1010000}"/>
    <cellStyle name="Had1 13 3" xfId="868" xr:uid="{00000000-0005-0000-0000-0000F2010000}"/>
    <cellStyle name="Had1 13 4" xfId="1150" xr:uid="{00000000-0005-0000-0000-0000F3010000}"/>
    <cellStyle name="Had1 13 5" xfId="1432" xr:uid="{00000000-0005-0000-0000-0000F4010000}"/>
    <cellStyle name="Had1 13 6" xfId="1709" xr:uid="{00000000-0005-0000-0000-0000F5010000}"/>
    <cellStyle name="Had1 14" xfId="564" xr:uid="{00000000-0005-0000-0000-0000F6010000}"/>
    <cellStyle name="Had1 14 2" xfId="728" xr:uid="{00000000-0005-0000-0000-0000F7010000}"/>
    <cellStyle name="Had1 14 2 2" xfId="1116" xr:uid="{00000000-0005-0000-0000-0000F8010000}"/>
    <cellStyle name="Had1 14 2 3" xfId="1398" xr:uid="{00000000-0005-0000-0000-0000F9010000}"/>
    <cellStyle name="Had1 14 2 4" xfId="1675" xr:uid="{00000000-0005-0000-0000-0000FA010000}"/>
    <cellStyle name="Had1 14 2 5" xfId="1952" xr:uid="{00000000-0005-0000-0000-0000FB010000}"/>
    <cellStyle name="Had1 14 3" xfId="961" xr:uid="{00000000-0005-0000-0000-0000FC010000}"/>
    <cellStyle name="Had1 14 4" xfId="1243" xr:uid="{00000000-0005-0000-0000-0000FD010000}"/>
    <cellStyle name="Had1 14 5" xfId="1525" xr:uid="{00000000-0005-0000-0000-0000FE010000}"/>
    <cellStyle name="Had1 14 6" xfId="1802" xr:uid="{00000000-0005-0000-0000-0000FF010000}"/>
    <cellStyle name="Had1 15" xfId="552" xr:uid="{00000000-0005-0000-0000-000000020000}"/>
    <cellStyle name="Had1 15 2" xfId="717" xr:uid="{00000000-0005-0000-0000-000001020000}"/>
    <cellStyle name="Had1 15 2 2" xfId="1105" xr:uid="{00000000-0005-0000-0000-000002020000}"/>
    <cellStyle name="Had1 15 2 3" xfId="1387" xr:uid="{00000000-0005-0000-0000-000003020000}"/>
    <cellStyle name="Had1 15 2 4" xfId="1664" xr:uid="{00000000-0005-0000-0000-000004020000}"/>
    <cellStyle name="Had1 15 2 5" xfId="1941" xr:uid="{00000000-0005-0000-0000-000005020000}"/>
    <cellStyle name="Had1 15 3" xfId="949" xr:uid="{00000000-0005-0000-0000-000006020000}"/>
    <cellStyle name="Had1 15 4" xfId="1231" xr:uid="{00000000-0005-0000-0000-000007020000}"/>
    <cellStyle name="Had1 15 5" xfId="1513" xr:uid="{00000000-0005-0000-0000-000008020000}"/>
    <cellStyle name="Had1 15 6" xfId="1790" xr:uid="{00000000-0005-0000-0000-000009020000}"/>
    <cellStyle name="Had1 16" xfId="541" xr:uid="{00000000-0005-0000-0000-00000A020000}"/>
    <cellStyle name="Had1 16 2" xfId="706" xr:uid="{00000000-0005-0000-0000-00000B020000}"/>
    <cellStyle name="Had1 16 2 2" xfId="1094" xr:uid="{00000000-0005-0000-0000-00000C020000}"/>
    <cellStyle name="Had1 16 2 3" xfId="1376" xr:uid="{00000000-0005-0000-0000-00000D020000}"/>
    <cellStyle name="Had1 16 2 4" xfId="1653" xr:uid="{00000000-0005-0000-0000-00000E020000}"/>
    <cellStyle name="Had1 16 2 5" xfId="1930" xr:uid="{00000000-0005-0000-0000-00000F020000}"/>
    <cellStyle name="Had1 16 3" xfId="938" xr:uid="{00000000-0005-0000-0000-000010020000}"/>
    <cellStyle name="Had1 16 4" xfId="1220" xr:uid="{00000000-0005-0000-0000-000011020000}"/>
    <cellStyle name="Had1 16 5" xfId="1502" xr:uid="{00000000-0005-0000-0000-000012020000}"/>
    <cellStyle name="Had1 16 6" xfId="1779" xr:uid="{00000000-0005-0000-0000-000013020000}"/>
    <cellStyle name="Had1 17" xfId="465" xr:uid="{00000000-0005-0000-0000-000014020000}"/>
    <cellStyle name="Had1 17 2" xfId="632" xr:uid="{00000000-0005-0000-0000-000015020000}"/>
    <cellStyle name="Had1 17 2 2" xfId="1023" xr:uid="{00000000-0005-0000-0000-000016020000}"/>
    <cellStyle name="Had1 17 2 3" xfId="1305" xr:uid="{00000000-0005-0000-0000-000017020000}"/>
    <cellStyle name="Had1 17 2 4" xfId="1583" xr:uid="{00000000-0005-0000-0000-000018020000}"/>
    <cellStyle name="Had1 17 2 5" xfId="1860" xr:uid="{00000000-0005-0000-0000-000019020000}"/>
    <cellStyle name="Had1 17 3" xfId="867" xr:uid="{00000000-0005-0000-0000-00001A020000}"/>
    <cellStyle name="Had1 17 4" xfId="1149" xr:uid="{00000000-0005-0000-0000-00001B020000}"/>
    <cellStyle name="Had1 17 5" xfId="1431" xr:uid="{00000000-0005-0000-0000-00001C020000}"/>
    <cellStyle name="Had1 17 6" xfId="1708" xr:uid="{00000000-0005-0000-0000-00001D020000}"/>
    <cellStyle name="Had1 18" xfId="445" xr:uid="{00000000-0005-0000-0000-00001E020000}"/>
    <cellStyle name="Had1 18 2" xfId="613" xr:uid="{00000000-0005-0000-0000-00001F020000}"/>
    <cellStyle name="Had1 18 2 2" xfId="1004" xr:uid="{00000000-0005-0000-0000-000020020000}"/>
    <cellStyle name="Had1 18 2 3" xfId="1286" xr:uid="{00000000-0005-0000-0000-000021020000}"/>
    <cellStyle name="Had1 18 2 4" xfId="1564" xr:uid="{00000000-0005-0000-0000-000022020000}"/>
    <cellStyle name="Had1 18 2 5" xfId="1841" xr:uid="{00000000-0005-0000-0000-000023020000}"/>
    <cellStyle name="Had1 18 3" xfId="848" xr:uid="{00000000-0005-0000-0000-000024020000}"/>
    <cellStyle name="Had1 18 4" xfId="789" xr:uid="{00000000-0005-0000-0000-000025020000}"/>
    <cellStyle name="Had1 18 5" xfId="819" xr:uid="{00000000-0005-0000-0000-000026020000}"/>
    <cellStyle name="Had1 18 6" xfId="812" xr:uid="{00000000-0005-0000-0000-000027020000}"/>
    <cellStyle name="Had1 19" xfId="504" xr:uid="{00000000-0005-0000-0000-000028020000}"/>
    <cellStyle name="Had1 19 2" xfId="671" xr:uid="{00000000-0005-0000-0000-000029020000}"/>
    <cellStyle name="Had1 19 2 2" xfId="1062" xr:uid="{00000000-0005-0000-0000-00002A020000}"/>
    <cellStyle name="Had1 19 2 3" xfId="1344" xr:uid="{00000000-0005-0000-0000-00002B020000}"/>
    <cellStyle name="Had1 19 2 4" xfId="1622" xr:uid="{00000000-0005-0000-0000-00002C020000}"/>
    <cellStyle name="Had1 19 2 5" xfId="1899" xr:uid="{00000000-0005-0000-0000-00002D020000}"/>
    <cellStyle name="Had1 19 3" xfId="906" xr:uid="{00000000-0005-0000-0000-00002E020000}"/>
    <cellStyle name="Had1 19 4" xfId="1188" xr:uid="{00000000-0005-0000-0000-00002F020000}"/>
    <cellStyle name="Had1 19 5" xfId="1470" xr:uid="{00000000-0005-0000-0000-000030020000}"/>
    <cellStyle name="Had1 19 6" xfId="1747" xr:uid="{00000000-0005-0000-0000-000031020000}"/>
    <cellStyle name="Had1 2" xfId="432" xr:uid="{00000000-0005-0000-0000-000032020000}"/>
    <cellStyle name="Had1 2 2" xfId="600" xr:uid="{00000000-0005-0000-0000-000033020000}"/>
    <cellStyle name="Had1 2 2 2" xfId="992" xr:uid="{00000000-0005-0000-0000-000034020000}"/>
    <cellStyle name="Had1 2 2 3" xfId="1274" xr:uid="{00000000-0005-0000-0000-000035020000}"/>
    <cellStyle name="Had1 2 2 4" xfId="1552" xr:uid="{00000000-0005-0000-0000-000036020000}"/>
    <cellStyle name="Had1 2 2 5" xfId="1829" xr:uid="{00000000-0005-0000-0000-000037020000}"/>
    <cellStyle name="Had1 2 3" xfId="835" xr:uid="{00000000-0005-0000-0000-000038020000}"/>
    <cellStyle name="Had1 2 4" xfId="802" xr:uid="{00000000-0005-0000-0000-000039020000}"/>
    <cellStyle name="Had1 2 5" xfId="778" xr:uid="{00000000-0005-0000-0000-00003A020000}"/>
    <cellStyle name="Had1 2 6" xfId="821" xr:uid="{00000000-0005-0000-0000-00003B020000}"/>
    <cellStyle name="Had1 20" xfId="587" xr:uid="{00000000-0005-0000-0000-00003C020000}"/>
    <cellStyle name="Had1 20 2" xfId="982" xr:uid="{00000000-0005-0000-0000-00003D020000}"/>
    <cellStyle name="Had1 20 3" xfId="1264" xr:uid="{00000000-0005-0000-0000-00003E020000}"/>
    <cellStyle name="Had1 20 4" xfId="1544" xr:uid="{00000000-0005-0000-0000-00003F020000}"/>
    <cellStyle name="Had1 20 5" xfId="1821" xr:uid="{00000000-0005-0000-0000-000040020000}"/>
    <cellStyle name="Had1 3" xfId="514" xr:uid="{00000000-0005-0000-0000-000041020000}"/>
    <cellStyle name="Had1 3 2" xfId="681" xr:uid="{00000000-0005-0000-0000-000042020000}"/>
    <cellStyle name="Had1 3 2 2" xfId="1071" xr:uid="{00000000-0005-0000-0000-000043020000}"/>
    <cellStyle name="Had1 3 2 3" xfId="1353" xr:uid="{00000000-0005-0000-0000-000044020000}"/>
    <cellStyle name="Had1 3 2 4" xfId="1631" xr:uid="{00000000-0005-0000-0000-000045020000}"/>
    <cellStyle name="Had1 3 2 5" xfId="1908" xr:uid="{00000000-0005-0000-0000-000046020000}"/>
    <cellStyle name="Had1 3 3" xfId="915" xr:uid="{00000000-0005-0000-0000-000047020000}"/>
    <cellStyle name="Had1 3 4" xfId="1197" xr:uid="{00000000-0005-0000-0000-000048020000}"/>
    <cellStyle name="Had1 3 5" xfId="1479" xr:uid="{00000000-0005-0000-0000-000049020000}"/>
    <cellStyle name="Had1 3 6" xfId="1756" xr:uid="{00000000-0005-0000-0000-00004A020000}"/>
    <cellStyle name="Had1 4" xfId="440" xr:uid="{00000000-0005-0000-0000-00004B020000}"/>
    <cellStyle name="Had1 4 2" xfId="608" xr:uid="{00000000-0005-0000-0000-00004C020000}"/>
    <cellStyle name="Had1 4 2 2" xfId="999" xr:uid="{00000000-0005-0000-0000-00004D020000}"/>
    <cellStyle name="Had1 4 2 3" xfId="1281" xr:uid="{00000000-0005-0000-0000-00004E020000}"/>
    <cellStyle name="Had1 4 2 4" xfId="1559" xr:uid="{00000000-0005-0000-0000-00004F020000}"/>
    <cellStyle name="Had1 4 2 5" xfId="1836" xr:uid="{00000000-0005-0000-0000-000050020000}"/>
    <cellStyle name="Had1 4 3" xfId="843" xr:uid="{00000000-0005-0000-0000-000051020000}"/>
    <cellStyle name="Had1 4 4" xfId="794" xr:uid="{00000000-0005-0000-0000-000052020000}"/>
    <cellStyle name="Had1 4 5" xfId="781" xr:uid="{00000000-0005-0000-0000-000053020000}"/>
    <cellStyle name="Had1 4 6" xfId="784" xr:uid="{00000000-0005-0000-0000-000054020000}"/>
    <cellStyle name="Had1 5" xfId="500" xr:uid="{00000000-0005-0000-0000-000055020000}"/>
    <cellStyle name="Had1 5 2" xfId="667" xr:uid="{00000000-0005-0000-0000-000056020000}"/>
    <cellStyle name="Had1 5 2 2" xfId="1058" xr:uid="{00000000-0005-0000-0000-000057020000}"/>
    <cellStyle name="Had1 5 2 3" xfId="1340" xr:uid="{00000000-0005-0000-0000-000058020000}"/>
    <cellStyle name="Had1 5 2 4" xfId="1618" xr:uid="{00000000-0005-0000-0000-000059020000}"/>
    <cellStyle name="Had1 5 2 5" xfId="1895" xr:uid="{00000000-0005-0000-0000-00005A020000}"/>
    <cellStyle name="Had1 5 3" xfId="902" xr:uid="{00000000-0005-0000-0000-00005B020000}"/>
    <cellStyle name="Had1 5 4" xfId="1184" xr:uid="{00000000-0005-0000-0000-00005C020000}"/>
    <cellStyle name="Had1 5 5" xfId="1466" xr:uid="{00000000-0005-0000-0000-00005D020000}"/>
    <cellStyle name="Had1 5 6" xfId="1743" xr:uid="{00000000-0005-0000-0000-00005E020000}"/>
    <cellStyle name="Had1 6" xfId="503" xr:uid="{00000000-0005-0000-0000-00005F020000}"/>
    <cellStyle name="Had1 6 2" xfId="670" xr:uid="{00000000-0005-0000-0000-000060020000}"/>
    <cellStyle name="Had1 6 2 2" xfId="1061" xr:uid="{00000000-0005-0000-0000-000061020000}"/>
    <cellStyle name="Had1 6 2 3" xfId="1343" xr:uid="{00000000-0005-0000-0000-000062020000}"/>
    <cellStyle name="Had1 6 2 4" xfId="1621" xr:uid="{00000000-0005-0000-0000-000063020000}"/>
    <cellStyle name="Had1 6 2 5" xfId="1898" xr:uid="{00000000-0005-0000-0000-000064020000}"/>
    <cellStyle name="Had1 6 3" xfId="905" xr:uid="{00000000-0005-0000-0000-000065020000}"/>
    <cellStyle name="Had1 6 4" xfId="1187" xr:uid="{00000000-0005-0000-0000-000066020000}"/>
    <cellStyle name="Had1 6 5" xfId="1469" xr:uid="{00000000-0005-0000-0000-000067020000}"/>
    <cellStyle name="Had1 6 6" xfId="1746" xr:uid="{00000000-0005-0000-0000-000068020000}"/>
    <cellStyle name="Had1 7" xfId="431" xr:uid="{00000000-0005-0000-0000-000069020000}"/>
    <cellStyle name="Had1 7 2" xfId="599" xr:uid="{00000000-0005-0000-0000-00006A020000}"/>
    <cellStyle name="Had1 7 2 2" xfId="991" xr:uid="{00000000-0005-0000-0000-00006B020000}"/>
    <cellStyle name="Had1 7 2 3" xfId="1273" xr:uid="{00000000-0005-0000-0000-00006C020000}"/>
    <cellStyle name="Had1 7 2 4" xfId="1551" xr:uid="{00000000-0005-0000-0000-00006D020000}"/>
    <cellStyle name="Had1 7 2 5" xfId="1828" xr:uid="{00000000-0005-0000-0000-00006E020000}"/>
    <cellStyle name="Had1 7 3" xfId="834" xr:uid="{00000000-0005-0000-0000-00006F020000}"/>
    <cellStyle name="Had1 7 4" xfId="803" xr:uid="{00000000-0005-0000-0000-000070020000}"/>
    <cellStyle name="Had1 7 5" xfId="980" xr:uid="{00000000-0005-0000-0000-000071020000}"/>
    <cellStyle name="Had1 7 6" xfId="1262" xr:uid="{00000000-0005-0000-0000-000072020000}"/>
    <cellStyle name="Had1 8" xfId="451" xr:uid="{00000000-0005-0000-0000-000073020000}"/>
    <cellStyle name="Had1 8 2" xfId="618" xr:uid="{00000000-0005-0000-0000-000074020000}"/>
    <cellStyle name="Had1 8 2 2" xfId="1009" xr:uid="{00000000-0005-0000-0000-000075020000}"/>
    <cellStyle name="Had1 8 2 3" xfId="1291" xr:uid="{00000000-0005-0000-0000-000076020000}"/>
    <cellStyle name="Had1 8 2 4" xfId="1569" xr:uid="{00000000-0005-0000-0000-000077020000}"/>
    <cellStyle name="Had1 8 2 5" xfId="1846" xr:uid="{00000000-0005-0000-0000-000078020000}"/>
    <cellStyle name="Had1 8 3" xfId="853" xr:uid="{00000000-0005-0000-0000-000079020000}"/>
    <cellStyle name="Had1 8 4" xfId="1135" xr:uid="{00000000-0005-0000-0000-00007A020000}"/>
    <cellStyle name="Had1 8 5" xfId="1417" xr:uid="{00000000-0005-0000-0000-00007B020000}"/>
    <cellStyle name="Had1 8 6" xfId="1694" xr:uid="{00000000-0005-0000-0000-00007C020000}"/>
    <cellStyle name="Had1 9" xfId="539" xr:uid="{00000000-0005-0000-0000-00007D020000}"/>
    <cellStyle name="Had1 9 2" xfId="704" xr:uid="{00000000-0005-0000-0000-00007E020000}"/>
    <cellStyle name="Had1 9 2 2" xfId="1092" xr:uid="{00000000-0005-0000-0000-00007F020000}"/>
    <cellStyle name="Had1 9 2 3" xfId="1374" xr:uid="{00000000-0005-0000-0000-000080020000}"/>
    <cellStyle name="Had1 9 2 4" xfId="1651" xr:uid="{00000000-0005-0000-0000-000081020000}"/>
    <cellStyle name="Had1 9 2 5" xfId="1928" xr:uid="{00000000-0005-0000-0000-000082020000}"/>
    <cellStyle name="Had1 9 3" xfId="936" xr:uid="{00000000-0005-0000-0000-000083020000}"/>
    <cellStyle name="Had1 9 4" xfId="1218" xr:uid="{00000000-0005-0000-0000-000084020000}"/>
    <cellStyle name="Had1 9 5" xfId="1500" xr:uid="{00000000-0005-0000-0000-000085020000}"/>
    <cellStyle name="Had1 9 6" xfId="1777" xr:uid="{00000000-0005-0000-0000-000086020000}"/>
    <cellStyle name="Had2" xfId="10" xr:uid="{00000000-0005-0000-0000-000087020000}"/>
    <cellStyle name="Had2 10" xfId="534" xr:uid="{00000000-0005-0000-0000-000088020000}"/>
    <cellStyle name="Had2 10 2" xfId="700" xr:uid="{00000000-0005-0000-0000-000089020000}"/>
    <cellStyle name="Had2 10 2 2" xfId="1088" xr:uid="{00000000-0005-0000-0000-00008A020000}"/>
    <cellStyle name="Had2 10 2 3" xfId="1370" xr:uid="{00000000-0005-0000-0000-00008B020000}"/>
    <cellStyle name="Had2 10 2 4" xfId="1647" xr:uid="{00000000-0005-0000-0000-00008C020000}"/>
    <cellStyle name="Had2 10 2 5" xfId="1924" xr:uid="{00000000-0005-0000-0000-00008D020000}"/>
    <cellStyle name="Had2 10 3" xfId="932" xr:uid="{00000000-0005-0000-0000-00008E020000}"/>
    <cellStyle name="Had2 10 4" xfId="1214" xr:uid="{00000000-0005-0000-0000-00008F020000}"/>
    <cellStyle name="Had2 10 5" xfId="1496" xr:uid="{00000000-0005-0000-0000-000090020000}"/>
    <cellStyle name="Had2 10 6" xfId="1773" xr:uid="{00000000-0005-0000-0000-000091020000}"/>
    <cellStyle name="Had2 11" xfId="506" xr:uid="{00000000-0005-0000-0000-000092020000}"/>
    <cellStyle name="Had2 11 2" xfId="673" xr:uid="{00000000-0005-0000-0000-000093020000}"/>
    <cellStyle name="Had2 11 2 2" xfId="1064" xr:uid="{00000000-0005-0000-0000-000094020000}"/>
    <cellStyle name="Had2 11 2 3" xfId="1346" xr:uid="{00000000-0005-0000-0000-000095020000}"/>
    <cellStyle name="Had2 11 2 4" xfId="1624" xr:uid="{00000000-0005-0000-0000-000096020000}"/>
    <cellStyle name="Had2 11 2 5" xfId="1901" xr:uid="{00000000-0005-0000-0000-000097020000}"/>
    <cellStyle name="Had2 11 3" xfId="908" xr:uid="{00000000-0005-0000-0000-000098020000}"/>
    <cellStyle name="Had2 11 4" xfId="1190" xr:uid="{00000000-0005-0000-0000-000099020000}"/>
    <cellStyle name="Had2 11 5" xfId="1472" xr:uid="{00000000-0005-0000-0000-00009A020000}"/>
    <cellStyle name="Had2 11 6" xfId="1749" xr:uid="{00000000-0005-0000-0000-00009B020000}"/>
    <cellStyle name="Had2 12" xfId="471" xr:uid="{00000000-0005-0000-0000-00009C020000}"/>
    <cellStyle name="Had2 12 2" xfId="638" xr:uid="{00000000-0005-0000-0000-00009D020000}"/>
    <cellStyle name="Had2 12 2 2" xfId="1029" xr:uid="{00000000-0005-0000-0000-00009E020000}"/>
    <cellStyle name="Had2 12 2 3" xfId="1311" xr:uid="{00000000-0005-0000-0000-00009F020000}"/>
    <cellStyle name="Had2 12 2 4" xfId="1589" xr:uid="{00000000-0005-0000-0000-0000A0020000}"/>
    <cellStyle name="Had2 12 2 5" xfId="1866" xr:uid="{00000000-0005-0000-0000-0000A1020000}"/>
    <cellStyle name="Had2 12 3" xfId="873" xr:uid="{00000000-0005-0000-0000-0000A2020000}"/>
    <cellStyle name="Had2 12 4" xfId="1155" xr:uid="{00000000-0005-0000-0000-0000A3020000}"/>
    <cellStyle name="Had2 12 5" xfId="1437" xr:uid="{00000000-0005-0000-0000-0000A4020000}"/>
    <cellStyle name="Had2 12 6" xfId="1714" xr:uid="{00000000-0005-0000-0000-0000A5020000}"/>
    <cellStyle name="Had2 13" xfId="562" xr:uid="{00000000-0005-0000-0000-0000A6020000}"/>
    <cellStyle name="Had2 13 2" xfId="726" xr:uid="{00000000-0005-0000-0000-0000A7020000}"/>
    <cellStyle name="Had2 13 2 2" xfId="1114" xr:uid="{00000000-0005-0000-0000-0000A8020000}"/>
    <cellStyle name="Had2 13 2 3" xfId="1396" xr:uid="{00000000-0005-0000-0000-0000A9020000}"/>
    <cellStyle name="Had2 13 2 4" xfId="1673" xr:uid="{00000000-0005-0000-0000-0000AA020000}"/>
    <cellStyle name="Had2 13 2 5" xfId="1950" xr:uid="{00000000-0005-0000-0000-0000AB020000}"/>
    <cellStyle name="Had2 13 3" xfId="959" xr:uid="{00000000-0005-0000-0000-0000AC020000}"/>
    <cellStyle name="Had2 13 4" xfId="1241" xr:uid="{00000000-0005-0000-0000-0000AD020000}"/>
    <cellStyle name="Had2 13 5" xfId="1523" xr:uid="{00000000-0005-0000-0000-0000AE020000}"/>
    <cellStyle name="Had2 13 6" xfId="1800" xr:uid="{00000000-0005-0000-0000-0000AF020000}"/>
    <cellStyle name="Had2 14" xfId="537" xr:uid="{00000000-0005-0000-0000-0000B0020000}"/>
    <cellStyle name="Had2 14 2" xfId="702" xr:uid="{00000000-0005-0000-0000-0000B1020000}"/>
    <cellStyle name="Had2 14 2 2" xfId="1090" xr:uid="{00000000-0005-0000-0000-0000B2020000}"/>
    <cellStyle name="Had2 14 2 3" xfId="1372" xr:uid="{00000000-0005-0000-0000-0000B3020000}"/>
    <cellStyle name="Had2 14 2 4" xfId="1649" xr:uid="{00000000-0005-0000-0000-0000B4020000}"/>
    <cellStyle name="Had2 14 2 5" xfId="1926" xr:uid="{00000000-0005-0000-0000-0000B5020000}"/>
    <cellStyle name="Had2 14 3" xfId="934" xr:uid="{00000000-0005-0000-0000-0000B6020000}"/>
    <cellStyle name="Had2 14 4" xfId="1216" xr:uid="{00000000-0005-0000-0000-0000B7020000}"/>
    <cellStyle name="Had2 14 5" xfId="1498" xr:uid="{00000000-0005-0000-0000-0000B8020000}"/>
    <cellStyle name="Had2 14 6" xfId="1775" xr:uid="{00000000-0005-0000-0000-0000B9020000}"/>
    <cellStyle name="Had2 15" xfId="558" xr:uid="{00000000-0005-0000-0000-0000BA020000}"/>
    <cellStyle name="Had2 15 2" xfId="722" xr:uid="{00000000-0005-0000-0000-0000BB020000}"/>
    <cellStyle name="Had2 15 2 2" xfId="1110" xr:uid="{00000000-0005-0000-0000-0000BC020000}"/>
    <cellStyle name="Had2 15 2 3" xfId="1392" xr:uid="{00000000-0005-0000-0000-0000BD020000}"/>
    <cellStyle name="Had2 15 2 4" xfId="1669" xr:uid="{00000000-0005-0000-0000-0000BE020000}"/>
    <cellStyle name="Had2 15 2 5" xfId="1946" xr:uid="{00000000-0005-0000-0000-0000BF020000}"/>
    <cellStyle name="Had2 15 3" xfId="955" xr:uid="{00000000-0005-0000-0000-0000C0020000}"/>
    <cellStyle name="Had2 15 4" xfId="1237" xr:uid="{00000000-0005-0000-0000-0000C1020000}"/>
    <cellStyle name="Had2 15 5" xfId="1519" xr:uid="{00000000-0005-0000-0000-0000C2020000}"/>
    <cellStyle name="Had2 15 6" xfId="1796" xr:uid="{00000000-0005-0000-0000-0000C3020000}"/>
    <cellStyle name="Had2 16" xfId="569" xr:uid="{00000000-0005-0000-0000-0000C4020000}"/>
    <cellStyle name="Had2 16 2" xfId="733" xr:uid="{00000000-0005-0000-0000-0000C5020000}"/>
    <cellStyle name="Had2 16 2 2" xfId="1121" xr:uid="{00000000-0005-0000-0000-0000C6020000}"/>
    <cellStyle name="Had2 16 2 3" xfId="1403" xr:uid="{00000000-0005-0000-0000-0000C7020000}"/>
    <cellStyle name="Had2 16 2 4" xfId="1680" xr:uid="{00000000-0005-0000-0000-0000C8020000}"/>
    <cellStyle name="Had2 16 2 5" xfId="1957" xr:uid="{00000000-0005-0000-0000-0000C9020000}"/>
    <cellStyle name="Had2 16 3" xfId="966" xr:uid="{00000000-0005-0000-0000-0000CA020000}"/>
    <cellStyle name="Had2 16 4" xfId="1248" xr:uid="{00000000-0005-0000-0000-0000CB020000}"/>
    <cellStyle name="Had2 16 5" xfId="1530" xr:uid="{00000000-0005-0000-0000-0000CC020000}"/>
    <cellStyle name="Had2 16 6" xfId="1807" xr:uid="{00000000-0005-0000-0000-0000CD020000}"/>
    <cellStyle name="Had2 17" xfId="495" xr:uid="{00000000-0005-0000-0000-0000CE020000}"/>
    <cellStyle name="Had2 17 2" xfId="662" xr:uid="{00000000-0005-0000-0000-0000CF020000}"/>
    <cellStyle name="Had2 17 2 2" xfId="1053" xr:uid="{00000000-0005-0000-0000-0000D0020000}"/>
    <cellStyle name="Had2 17 2 3" xfId="1335" xr:uid="{00000000-0005-0000-0000-0000D1020000}"/>
    <cellStyle name="Had2 17 2 4" xfId="1613" xr:uid="{00000000-0005-0000-0000-0000D2020000}"/>
    <cellStyle name="Had2 17 2 5" xfId="1890" xr:uid="{00000000-0005-0000-0000-0000D3020000}"/>
    <cellStyle name="Had2 17 3" xfId="897" xr:uid="{00000000-0005-0000-0000-0000D4020000}"/>
    <cellStyle name="Had2 17 4" xfId="1179" xr:uid="{00000000-0005-0000-0000-0000D5020000}"/>
    <cellStyle name="Had2 17 5" xfId="1461" xr:uid="{00000000-0005-0000-0000-0000D6020000}"/>
    <cellStyle name="Had2 17 6" xfId="1738" xr:uid="{00000000-0005-0000-0000-0000D7020000}"/>
    <cellStyle name="Had2 18" xfId="554" xr:uid="{00000000-0005-0000-0000-0000D8020000}"/>
    <cellStyle name="Had2 18 2" xfId="719" xr:uid="{00000000-0005-0000-0000-0000D9020000}"/>
    <cellStyle name="Had2 18 2 2" xfId="1107" xr:uid="{00000000-0005-0000-0000-0000DA020000}"/>
    <cellStyle name="Had2 18 2 3" xfId="1389" xr:uid="{00000000-0005-0000-0000-0000DB020000}"/>
    <cellStyle name="Had2 18 2 4" xfId="1666" xr:uid="{00000000-0005-0000-0000-0000DC020000}"/>
    <cellStyle name="Had2 18 2 5" xfId="1943" xr:uid="{00000000-0005-0000-0000-0000DD020000}"/>
    <cellStyle name="Had2 18 3" xfId="951" xr:uid="{00000000-0005-0000-0000-0000DE020000}"/>
    <cellStyle name="Had2 18 4" xfId="1233" xr:uid="{00000000-0005-0000-0000-0000DF020000}"/>
    <cellStyle name="Had2 18 5" xfId="1515" xr:uid="{00000000-0005-0000-0000-0000E0020000}"/>
    <cellStyle name="Had2 18 6" xfId="1792" xr:uid="{00000000-0005-0000-0000-0000E1020000}"/>
    <cellStyle name="Had2 19" xfId="492" xr:uid="{00000000-0005-0000-0000-0000E2020000}"/>
    <cellStyle name="Had2 19 2" xfId="659" xr:uid="{00000000-0005-0000-0000-0000E3020000}"/>
    <cellStyle name="Had2 19 2 2" xfId="1050" xr:uid="{00000000-0005-0000-0000-0000E4020000}"/>
    <cellStyle name="Had2 19 2 3" xfId="1332" xr:uid="{00000000-0005-0000-0000-0000E5020000}"/>
    <cellStyle name="Had2 19 2 4" xfId="1610" xr:uid="{00000000-0005-0000-0000-0000E6020000}"/>
    <cellStyle name="Had2 19 2 5" xfId="1887" xr:uid="{00000000-0005-0000-0000-0000E7020000}"/>
    <cellStyle name="Had2 19 3" xfId="894" xr:uid="{00000000-0005-0000-0000-0000E8020000}"/>
    <cellStyle name="Had2 19 4" xfId="1176" xr:uid="{00000000-0005-0000-0000-0000E9020000}"/>
    <cellStyle name="Had2 19 5" xfId="1458" xr:uid="{00000000-0005-0000-0000-0000EA020000}"/>
    <cellStyle name="Had2 19 6" xfId="1735" xr:uid="{00000000-0005-0000-0000-0000EB020000}"/>
    <cellStyle name="Had2 2" xfId="395" xr:uid="{00000000-0005-0000-0000-0000EC020000}"/>
    <cellStyle name="Had2 2 10" xfId="487" xr:uid="{00000000-0005-0000-0000-0000ED020000}"/>
    <cellStyle name="Had2 2 10 2" xfId="654" xr:uid="{00000000-0005-0000-0000-0000EE020000}"/>
    <cellStyle name="Had2 2 10 2 2" xfId="1045" xr:uid="{00000000-0005-0000-0000-0000EF020000}"/>
    <cellStyle name="Had2 2 10 2 3" xfId="1327" xr:uid="{00000000-0005-0000-0000-0000F0020000}"/>
    <cellStyle name="Had2 2 10 2 4" xfId="1605" xr:uid="{00000000-0005-0000-0000-0000F1020000}"/>
    <cellStyle name="Had2 2 10 2 5" xfId="1882" xr:uid="{00000000-0005-0000-0000-0000F2020000}"/>
    <cellStyle name="Had2 2 10 3" xfId="889" xr:uid="{00000000-0005-0000-0000-0000F3020000}"/>
    <cellStyle name="Had2 2 10 4" xfId="1171" xr:uid="{00000000-0005-0000-0000-0000F4020000}"/>
    <cellStyle name="Had2 2 10 5" xfId="1453" xr:uid="{00000000-0005-0000-0000-0000F5020000}"/>
    <cellStyle name="Had2 2 10 6" xfId="1730" xr:uid="{00000000-0005-0000-0000-0000F6020000}"/>
    <cellStyle name="Had2 2 11" xfId="550" xr:uid="{00000000-0005-0000-0000-0000F7020000}"/>
    <cellStyle name="Had2 2 11 2" xfId="715" xr:uid="{00000000-0005-0000-0000-0000F8020000}"/>
    <cellStyle name="Had2 2 11 2 2" xfId="1103" xr:uid="{00000000-0005-0000-0000-0000F9020000}"/>
    <cellStyle name="Had2 2 11 2 3" xfId="1385" xr:uid="{00000000-0005-0000-0000-0000FA020000}"/>
    <cellStyle name="Had2 2 11 2 4" xfId="1662" xr:uid="{00000000-0005-0000-0000-0000FB020000}"/>
    <cellStyle name="Had2 2 11 2 5" xfId="1939" xr:uid="{00000000-0005-0000-0000-0000FC020000}"/>
    <cellStyle name="Had2 2 11 3" xfId="947" xr:uid="{00000000-0005-0000-0000-0000FD020000}"/>
    <cellStyle name="Had2 2 11 4" xfId="1229" xr:uid="{00000000-0005-0000-0000-0000FE020000}"/>
    <cellStyle name="Had2 2 11 5" xfId="1511" xr:uid="{00000000-0005-0000-0000-0000FF020000}"/>
    <cellStyle name="Had2 2 11 6" xfId="1788" xr:uid="{00000000-0005-0000-0000-000000030000}"/>
    <cellStyle name="Had2 2 12" xfId="442" xr:uid="{00000000-0005-0000-0000-000001030000}"/>
    <cellStyle name="Had2 2 12 2" xfId="610" xr:uid="{00000000-0005-0000-0000-000002030000}"/>
    <cellStyle name="Had2 2 12 2 2" xfId="1001" xr:uid="{00000000-0005-0000-0000-000003030000}"/>
    <cellStyle name="Had2 2 12 2 3" xfId="1283" xr:uid="{00000000-0005-0000-0000-000004030000}"/>
    <cellStyle name="Had2 2 12 2 4" xfId="1561" xr:uid="{00000000-0005-0000-0000-000005030000}"/>
    <cellStyle name="Had2 2 12 2 5" xfId="1838" xr:uid="{00000000-0005-0000-0000-000006030000}"/>
    <cellStyle name="Had2 2 12 3" xfId="845" xr:uid="{00000000-0005-0000-0000-000007030000}"/>
    <cellStyle name="Had2 2 12 4" xfId="792" xr:uid="{00000000-0005-0000-0000-000008030000}"/>
    <cellStyle name="Had2 2 12 5" xfId="818" xr:uid="{00000000-0005-0000-0000-000009030000}"/>
    <cellStyle name="Had2 2 12 6" xfId="813" xr:uid="{00000000-0005-0000-0000-00000A030000}"/>
    <cellStyle name="Had2 2 13" xfId="452" xr:uid="{00000000-0005-0000-0000-00000B030000}"/>
    <cellStyle name="Had2 2 13 2" xfId="619" xr:uid="{00000000-0005-0000-0000-00000C030000}"/>
    <cellStyle name="Had2 2 13 2 2" xfId="1010" xr:uid="{00000000-0005-0000-0000-00000D030000}"/>
    <cellStyle name="Had2 2 13 2 3" xfId="1292" xr:uid="{00000000-0005-0000-0000-00000E030000}"/>
    <cellStyle name="Had2 2 13 2 4" xfId="1570" xr:uid="{00000000-0005-0000-0000-00000F030000}"/>
    <cellStyle name="Had2 2 13 2 5" xfId="1847" xr:uid="{00000000-0005-0000-0000-000010030000}"/>
    <cellStyle name="Had2 2 13 3" xfId="854" xr:uid="{00000000-0005-0000-0000-000011030000}"/>
    <cellStyle name="Had2 2 13 4" xfId="1136" xr:uid="{00000000-0005-0000-0000-000012030000}"/>
    <cellStyle name="Had2 2 13 5" xfId="1418" xr:uid="{00000000-0005-0000-0000-000013030000}"/>
    <cellStyle name="Had2 2 13 6" xfId="1695" xr:uid="{00000000-0005-0000-0000-000014030000}"/>
    <cellStyle name="Had2 2 14" xfId="493" xr:uid="{00000000-0005-0000-0000-000015030000}"/>
    <cellStyle name="Had2 2 14 2" xfId="660" xr:uid="{00000000-0005-0000-0000-000016030000}"/>
    <cellStyle name="Had2 2 14 2 2" xfId="1051" xr:uid="{00000000-0005-0000-0000-000017030000}"/>
    <cellStyle name="Had2 2 14 2 3" xfId="1333" xr:uid="{00000000-0005-0000-0000-000018030000}"/>
    <cellStyle name="Had2 2 14 2 4" xfId="1611" xr:uid="{00000000-0005-0000-0000-000019030000}"/>
    <cellStyle name="Had2 2 14 2 5" xfId="1888" xr:uid="{00000000-0005-0000-0000-00001A030000}"/>
    <cellStyle name="Had2 2 14 3" xfId="895" xr:uid="{00000000-0005-0000-0000-00001B030000}"/>
    <cellStyle name="Had2 2 14 4" xfId="1177" xr:uid="{00000000-0005-0000-0000-00001C030000}"/>
    <cellStyle name="Had2 2 14 5" xfId="1459" xr:uid="{00000000-0005-0000-0000-00001D030000}"/>
    <cellStyle name="Had2 2 14 6" xfId="1736" xr:uid="{00000000-0005-0000-0000-00001E030000}"/>
    <cellStyle name="Had2 2 15" xfId="475" xr:uid="{00000000-0005-0000-0000-00001F030000}"/>
    <cellStyle name="Had2 2 15 2" xfId="642" xr:uid="{00000000-0005-0000-0000-000020030000}"/>
    <cellStyle name="Had2 2 15 2 2" xfId="1033" xr:uid="{00000000-0005-0000-0000-000021030000}"/>
    <cellStyle name="Had2 2 15 2 3" xfId="1315" xr:uid="{00000000-0005-0000-0000-000022030000}"/>
    <cellStyle name="Had2 2 15 2 4" xfId="1593" xr:uid="{00000000-0005-0000-0000-000023030000}"/>
    <cellStyle name="Had2 2 15 2 5" xfId="1870" xr:uid="{00000000-0005-0000-0000-000024030000}"/>
    <cellStyle name="Had2 2 15 3" xfId="877" xr:uid="{00000000-0005-0000-0000-000025030000}"/>
    <cellStyle name="Had2 2 15 4" xfId="1159" xr:uid="{00000000-0005-0000-0000-000026030000}"/>
    <cellStyle name="Had2 2 15 5" xfId="1441" xr:uid="{00000000-0005-0000-0000-000027030000}"/>
    <cellStyle name="Had2 2 15 6" xfId="1718" xr:uid="{00000000-0005-0000-0000-000028030000}"/>
    <cellStyle name="Had2 2 16" xfId="571" xr:uid="{00000000-0005-0000-0000-000029030000}"/>
    <cellStyle name="Had2 2 16 2" xfId="735" xr:uid="{00000000-0005-0000-0000-00002A030000}"/>
    <cellStyle name="Had2 2 16 2 2" xfId="1123" xr:uid="{00000000-0005-0000-0000-00002B030000}"/>
    <cellStyle name="Had2 2 16 2 3" xfId="1405" xr:uid="{00000000-0005-0000-0000-00002C030000}"/>
    <cellStyle name="Had2 2 16 2 4" xfId="1682" xr:uid="{00000000-0005-0000-0000-00002D030000}"/>
    <cellStyle name="Had2 2 16 2 5" xfId="1959" xr:uid="{00000000-0005-0000-0000-00002E030000}"/>
    <cellStyle name="Had2 2 16 3" xfId="968" xr:uid="{00000000-0005-0000-0000-00002F030000}"/>
    <cellStyle name="Had2 2 16 4" xfId="1250" xr:uid="{00000000-0005-0000-0000-000030030000}"/>
    <cellStyle name="Had2 2 16 5" xfId="1532" xr:uid="{00000000-0005-0000-0000-000031030000}"/>
    <cellStyle name="Had2 2 16 6" xfId="1809" xr:uid="{00000000-0005-0000-0000-000032030000}"/>
    <cellStyle name="Had2 2 17" xfId="561" xr:uid="{00000000-0005-0000-0000-000033030000}"/>
    <cellStyle name="Had2 2 17 2" xfId="725" xr:uid="{00000000-0005-0000-0000-000034030000}"/>
    <cellStyle name="Had2 2 17 2 2" xfId="1113" xr:uid="{00000000-0005-0000-0000-000035030000}"/>
    <cellStyle name="Had2 2 17 2 3" xfId="1395" xr:uid="{00000000-0005-0000-0000-000036030000}"/>
    <cellStyle name="Had2 2 17 2 4" xfId="1672" xr:uid="{00000000-0005-0000-0000-000037030000}"/>
    <cellStyle name="Had2 2 17 2 5" xfId="1949" xr:uid="{00000000-0005-0000-0000-000038030000}"/>
    <cellStyle name="Had2 2 17 3" xfId="958" xr:uid="{00000000-0005-0000-0000-000039030000}"/>
    <cellStyle name="Had2 2 17 4" xfId="1240" xr:uid="{00000000-0005-0000-0000-00003A030000}"/>
    <cellStyle name="Had2 2 17 5" xfId="1522" xr:uid="{00000000-0005-0000-0000-00003B030000}"/>
    <cellStyle name="Had2 2 17 6" xfId="1799" xr:uid="{00000000-0005-0000-0000-00003C030000}"/>
    <cellStyle name="Had2 2 18" xfId="491" xr:uid="{00000000-0005-0000-0000-00003D030000}"/>
    <cellStyle name="Had2 2 18 2" xfId="658" xr:uid="{00000000-0005-0000-0000-00003E030000}"/>
    <cellStyle name="Had2 2 18 2 2" xfId="1049" xr:uid="{00000000-0005-0000-0000-00003F030000}"/>
    <cellStyle name="Had2 2 18 2 3" xfId="1331" xr:uid="{00000000-0005-0000-0000-000040030000}"/>
    <cellStyle name="Had2 2 18 2 4" xfId="1609" xr:uid="{00000000-0005-0000-0000-000041030000}"/>
    <cellStyle name="Had2 2 18 2 5" xfId="1886" xr:uid="{00000000-0005-0000-0000-000042030000}"/>
    <cellStyle name="Had2 2 18 3" xfId="893" xr:uid="{00000000-0005-0000-0000-000043030000}"/>
    <cellStyle name="Had2 2 18 4" xfId="1175" xr:uid="{00000000-0005-0000-0000-000044030000}"/>
    <cellStyle name="Had2 2 18 5" xfId="1457" xr:uid="{00000000-0005-0000-0000-000045030000}"/>
    <cellStyle name="Had2 2 18 6" xfId="1734" xr:uid="{00000000-0005-0000-0000-000046030000}"/>
    <cellStyle name="Had2 2 19" xfId="490" xr:uid="{00000000-0005-0000-0000-000047030000}"/>
    <cellStyle name="Had2 2 19 2" xfId="657" xr:uid="{00000000-0005-0000-0000-000048030000}"/>
    <cellStyle name="Had2 2 19 2 2" xfId="1048" xr:uid="{00000000-0005-0000-0000-000049030000}"/>
    <cellStyle name="Had2 2 19 2 3" xfId="1330" xr:uid="{00000000-0005-0000-0000-00004A030000}"/>
    <cellStyle name="Had2 2 19 2 4" xfId="1608" xr:uid="{00000000-0005-0000-0000-00004B030000}"/>
    <cellStyle name="Had2 2 19 2 5" xfId="1885" xr:uid="{00000000-0005-0000-0000-00004C030000}"/>
    <cellStyle name="Had2 2 19 3" xfId="892" xr:uid="{00000000-0005-0000-0000-00004D030000}"/>
    <cellStyle name="Had2 2 19 4" xfId="1174" xr:uid="{00000000-0005-0000-0000-00004E030000}"/>
    <cellStyle name="Had2 2 19 5" xfId="1456" xr:uid="{00000000-0005-0000-0000-00004F030000}"/>
    <cellStyle name="Had2 2 19 6" xfId="1733" xr:uid="{00000000-0005-0000-0000-000050030000}"/>
    <cellStyle name="Had2 2 2" xfId="505" xr:uid="{00000000-0005-0000-0000-000051030000}"/>
    <cellStyle name="Had2 2 2 2" xfId="672" xr:uid="{00000000-0005-0000-0000-000052030000}"/>
    <cellStyle name="Had2 2 2 2 2" xfId="1063" xr:uid="{00000000-0005-0000-0000-000053030000}"/>
    <cellStyle name="Had2 2 2 2 3" xfId="1345" xr:uid="{00000000-0005-0000-0000-000054030000}"/>
    <cellStyle name="Had2 2 2 2 4" xfId="1623" xr:uid="{00000000-0005-0000-0000-000055030000}"/>
    <cellStyle name="Had2 2 2 2 5" xfId="1900" xr:uid="{00000000-0005-0000-0000-000056030000}"/>
    <cellStyle name="Had2 2 2 3" xfId="907" xr:uid="{00000000-0005-0000-0000-000057030000}"/>
    <cellStyle name="Had2 2 2 4" xfId="1189" xr:uid="{00000000-0005-0000-0000-000058030000}"/>
    <cellStyle name="Had2 2 2 5" xfId="1471" xr:uid="{00000000-0005-0000-0000-000059030000}"/>
    <cellStyle name="Had2 2 2 6" xfId="1748" xr:uid="{00000000-0005-0000-0000-00005A030000}"/>
    <cellStyle name="Had2 2 20" xfId="591" xr:uid="{00000000-0005-0000-0000-00005B030000}"/>
    <cellStyle name="Had2 2 20 2" xfId="986" xr:uid="{00000000-0005-0000-0000-00005C030000}"/>
    <cellStyle name="Had2 2 20 3" xfId="1268" xr:uid="{00000000-0005-0000-0000-00005D030000}"/>
    <cellStyle name="Had2 2 20 4" xfId="1547" xr:uid="{00000000-0005-0000-0000-00005E030000}"/>
    <cellStyle name="Had2 2 20 5" xfId="1824" xr:uid="{00000000-0005-0000-0000-00005F030000}"/>
    <cellStyle name="Had2 2 3" xfId="454" xr:uid="{00000000-0005-0000-0000-000060030000}"/>
    <cellStyle name="Had2 2 3 2" xfId="621" xr:uid="{00000000-0005-0000-0000-000061030000}"/>
    <cellStyle name="Had2 2 3 2 2" xfId="1012" xr:uid="{00000000-0005-0000-0000-000062030000}"/>
    <cellStyle name="Had2 2 3 2 3" xfId="1294" xr:uid="{00000000-0005-0000-0000-000063030000}"/>
    <cellStyle name="Had2 2 3 2 4" xfId="1572" xr:uid="{00000000-0005-0000-0000-000064030000}"/>
    <cellStyle name="Had2 2 3 2 5" xfId="1849" xr:uid="{00000000-0005-0000-0000-000065030000}"/>
    <cellStyle name="Had2 2 3 3" xfId="856" xr:uid="{00000000-0005-0000-0000-000066030000}"/>
    <cellStyle name="Had2 2 3 4" xfId="1138" xr:uid="{00000000-0005-0000-0000-000067030000}"/>
    <cellStyle name="Had2 2 3 5" xfId="1420" xr:uid="{00000000-0005-0000-0000-000068030000}"/>
    <cellStyle name="Had2 2 3 6" xfId="1697" xr:uid="{00000000-0005-0000-0000-000069030000}"/>
    <cellStyle name="Had2 2 4" xfId="502" xr:uid="{00000000-0005-0000-0000-00006A030000}"/>
    <cellStyle name="Had2 2 4 2" xfId="669" xr:uid="{00000000-0005-0000-0000-00006B030000}"/>
    <cellStyle name="Had2 2 4 2 2" xfId="1060" xr:uid="{00000000-0005-0000-0000-00006C030000}"/>
    <cellStyle name="Had2 2 4 2 3" xfId="1342" xr:uid="{00000000-0005-0000-0000-00006D030000}"/>
    <cellStyle name="Had2 2 4 2 4" xfId="1620" xr:uid="{00000000-0005-0000-0000-00006E030000}"/>
    <cellStyle name="Had2 2 4 2 5" xfId="1897" xr:uid="{00000000-0005-0000-0000-00006F030000}"/>
    <cellStyle name="Had2 2 4 3" xfId="904" xr:uid="{00000000-0005-0000-0000-000070030000}"/>
    <cellStyle name="Had2 2 4 4" xfId="1186" xr:uid="{00000000-0005-0000-0000-000071030000}"/>
    <cellStyle name="Had2 2 4 5" xfId="1468" xr:uid="{00000000-0005-0000-0000-000072030000}"/>
    <cellStyle name="Had2 2 4 6" xfId="1745" xr:uid="{00000000-0005-0000-0000-000073030000}"/>
    <cellStyle name="Had2 2 5" xfId="520" xr:uid="{00000000-0005-0000-0000-000074030000}"/>
    <cellStyle name="Had2 2 5 2" xfId="687" xr:uid="{00000000-0005-0000-0000-000075030000}"/>
    <cellStyle name="Had2 2 5 2 2" xfId="1075" xr:uid="{00000000-0005-0000-0000-000076030000}"/>
    <cellStyle name="Had2 2 5 2 3" xfId="1357" xr:uid="{00000000-0005-0000-0000-000077030000}"/>
    <cellStyle name="Had2 2 5 2 4" xfId="1634" xr:uid="{00000000-0005-0000-0000-000078030000}"/>
    <cellStyle name="Had2 2 5 2 5" xfId="1911" xr:uid="{00000000-0005-0000-0000-000079030000}"/>
    <cellStyle name="Had2 2 5 3" xfId="918" xr:uid="{00000000-0005-0000-0000-00007A030000}"/>
    <cellStyle name="Had2 2 5 4" xfId="1200" xr:uid="{00000000-0005-0000-0000-00007B030000}"/>
    <cellStyle name="Had2 2 5 5" xfId="1482" xr:uid="{00000000-0005-0000-0000-00007C030000}"/>
    <cellStyle name="Had2 2 5 6" xfId="1759" xr:uid="{00000000-0005-0000-0000-00007D030000}"/>
    <cellStyle name="Had2 2 6" xfId="469" xr:uid="{00000000-0005-0000-0000-00007E030000}"/>
    <cellStyle name="Had2 2 6 2" xfId="636" xr:uid="{00000000-0005-0000-0000-00007F030000}"/>
    <cellStyle name="Had2 2 6 2 2" xfId="1027" xr:uid="{00000000-0005-0000-0000-000080030000}"/>
    <cellStyle name="Had2 2 6 2 3" xfId="1309" xr:uid="{00000000-0005-0000-0000-000081030000}"/>
    <cellStyle name="Had2 2 6 2 4" xfId="1587" xr:uid="{00000000-0005-0000-0000-000082030000}"/>
    <cellStyle name="Had2 2 6 2 5" xfId="1864" xr:uid="{00000000-0005-0000-0000-000083030000}"/>
    <cellStyle name="Had2 2 6 3" xfId="871" xr:uid="{00000000-0005-0000-0000-000084030000}"/>
    <cellStyle name="Had2 2 6 4" xfId="1153" xr:uid="{00000000-0005-0000-0000-000085030000}"/>
    <cellStyle name="Had2 2 6 5" xfId="1435" xr:uid="{00000000-0005-0000-0000-000086030000}"/>
    <cellStyle name="Had2 2 6 6" xfId="1712" xr:uid="{00000000-0005-0000-0000-000087030000}"/>
    <cellStyle name="Had2 2 7" xfId="476" xr:uid="{00000000-0005-0000-0000-000088030000}"/>
    <cellStyle name="Had2 2 7 2" xfId="643" xr:uid="{00000000-0005-0000-0000-000089030000}"/>
    <cellStyle name="Had2 2 7 2 2" xfId="1034" xr:uid="{00000000-0005-0000-0000-00008A030000}"/>
    <cellStyle name="Had2 2 7 2 3" xfId="1316" xr:uid="{00000000-0005-0000-0000-00008B030000}"/>
    <cellStyle name="Had2 2 7 2 4" xfId="1594" xr:uid="{00000000-0005-0000-0000-00008C030000}"/>
    <cellStyle name="Had2 2 7 2 5" xfId="1871" xr:uid="{00000000-0005-0000-0000-00008D030000}"/>
    <cellStyle name="Had2 2 7 3" xfId="878" xr:uid="{00000000-0005-0000-0000-00008E030000}"/>
    <cellStyle name="Had2 2 7 4" xfId="1160" xr:uid="{00000000-0005-0000-0000-00008F030000}"/>
    <cellStyle name="Had2 2 7 5" xfId="1442" xr:uid="{00000000-0005-0000-0000-000090030000}"/>
    <cellStyle name="Had2 2 7 6" xfId="1719" xr:uid="{00000000-0005-0000-0000-000091030000}"/>
    <cellStyle name="Had2 2 8" xfId="480" xr:uid="{00000000-0005-0000-0000-000092030000}"/>
    <cellStyle name="Had2 2 8 2" xfId="647" xr:uid="{00000000-0005-0000-0000-000093030000}"/>
    <cellStyle name="Had2 2 8 2 2" xfId="1038" xr:uid="{00000000-0005-0000-0000-000094030000}"/>
    <cellStyle name="Had2 2 8 2 3" xfId="1320" xr:uid="{00000000-0005-0000-0000-000095030000}"/>
    <cellStyle name="Had2 2 8 2 4" xfId="1598" xr:uid="{00000000-0005-0000-0000-000096030000}"/>
    <cellStyle name="Had2 2 8 2 5" xfId="1875" xr:uid="{00000000-0005-0000-0000-000097030000}"/>
    <cellStyle name="Had2 2 8 3" xfId="882" xr:uid="{00000000-0005-0000-0000-000098030000}"/>
    <cellStyle name="Had2 2 8 4" xfId="1164" xr:uid="{00000000-0005-0000-0000-000099030000}"/>
    <cellStyle name="Had2 2 8 5" xfId="1446" xr:uid="{00000000-0005-0000-0000-00009A030000}"/>
    <cellStyle name="Had2 2 8 6" xfId="1723" xr:uid="{00000000-0005-0000-0000-00009B030000}"/>
    <cellStyle name="Had2 2 9" xfId="483" xr:uid="{00000000-0005-0000-0000-00009C030000}"/>
    <cellStyle name="Had2 2 9 2" xfId="650" xr:uid="{00000000-0005-0000-0000-00009D030000}"/>
    <cellStyle name="Had2 2 9 2 2" xfId="1041" xr:uid="{00000000-0005-0000-0000-00009E030000}"/>
    <cellStyle name="Had2 2 9 2 3" xfId="1323" xr:uid="{00000000-0005-0000-0000-00009F030000}"/>
    <cellStyle name="Had2 2 9 2 4" xfId="1601" xr:uid="{00000000-0005-0000-0000-0000A0030000}"/>
    <cellStyle name="Had2 2 9 2 5" xfId="1878" xr:uid="{00000000-0005-0000-0000-0000A1030000}"/>
    <cellStyle name="Had2 2 9 3" xfId="885" xr:uid="{00000000-0005-0000-0000-0000A2030000}"/>
    <cellStyle name="Had2 2 9 4" xfId="1167" xr:uid="{00000000-0005-0000-0000-0000A3030000}"/>
    <cellStyle name="Had2 2 9 5" xfId="1449" xr:uid="{00000000-0005-0000-0000-0000A4030000}"/>
    <cellStyle name="Had2 2 9 6" xfId="1726" xr:uid="{00000000-0005-0000-0000-0000A5030000}"/>
    <cellStyle name="Had2 20" xfId="557" xr:uid="{00000000-0005-0000-0000-0000A6030000}"/>
    <cellStyle name="Had2 20 2" xfId="721" xr:uid="{00000000-0005-0000-0000-0000A7030000}"/>
    <cellStyle name="Had2 20 2 2" xfId="1109" xr:uid="{00000000-0005-0000-0000-0000A8030000}"/>
    <cellStyle name="Had2 20 2 3" xfId="1391" xr:uid="{00000000-0005-0000-0000-0000A9030000}"/>
    <cellStyle name="Had2 20 2 4" xfId="1668" xr:uid="{00000000-0005-0000-0000-0000AA030000}"/>
    <cellStyle name="Had2 20 2 5" xfId="1945" xr:uid="{00000000-0005-0000-0000-0000AB030000}"/>
    <cellStyle name="Had2 20 3" xfId="954" xr:uid="{00000000-0005-0000-0000-0000AC030000}"/>
    <cellStyle name="Had2 20 4" xfId="1236" xr:uid="{00000000-0005-0000-0000-0000AD030000}"/>
    <cellStyle name="Had2 20 5" xfId="1518" xr:uid="{00000000-0005-0000-0000-0000AE030000}"/>
    <cellStyle name="Had2 20 6" xfId="1795" xr:uid="{00000000-0005-0000-0000-0000AF030000}"/>
    <cellStyle name="Had2 21" xfId="588" xr:uid="{00000000-0005-0000-0000-0000B0030000}"/>
    <cellStyle name="Had2 21 2" xfId="983" xr:uid="{00000000-0005-0000-0000-0000B1030000}"/>
    <cellStyle name="Had2 21 3" xfId="1265" xr:uid="{00000000-0005-0000-0000-0000B2030000}"/>
    <cellStyle name="Had2 21 4" xfId="1545" xr:uid="{00000000-0005-0000-0000-0000B3030000}"/>
    <cellStyle name="Had2 21 5" xfId="1822" xr:uid="{00000000-0005-0000-0000-0000B4030000}"/>
    <cellStyle name="Had2 3" xfId="433" xr:uid="{00000000-0005-0000-0000-0000B5030000}"/>
    <cellStyle name="Had2 3 2" xfId="601" xr:uid="{00000000-0005-0000-0000-0000B6030000}"/>
    <cellStyle name="Had2 3 2 2" xfId="993" xr:uid="{00000000-0005-0000-0000-0000B7030000}"/>
    <cellStyle name="Had2 3 2 3" xfId="1275" xr:uid="{00000000-0005-0000-0000-0000B8030000}"/>
    <cellStyle name="Had2 3 2 4" xfId="1553" xr:uid="{00000000-0005-0000-0000-0000B9030000}"/>
    <cellStyle name="Had2 3 2 5" xfId="1830" xr:uid="{00000000-0005-0000-0000-0000BA030000}"/>
    <cellStyle name="Had2 3 3" xfId="836" xr:uid="{00000000-0005-0000-0000-0000BB030000}"/>
    <cellStyle name="Had2 3 4" xfId="801" xr:uid="{00000000-0005-0000-0000-0000BC030000}"/>
    <cellStyle name="Had2 3 5" xfId="779" xr:uid="{00000000-0005-0000-0000-0000BD030000}"/>
    <cellStyle name="Had2 3 6" xfId="827" xr:uid="{00000000-0005-0000-0000-0000BE030000}"/>
    <cellStyle name="Had2 4" xfId="507" xr:uid="{00000000-0005-0000-0000-0000BF030000}"/>
    <cellStyle name="Had2 4 2" xfId="674" xr:uid="{00000000-0005-0000-0000-0000C0030000}"/>
    <cellStyle name="Had2 4 2 2" xfId="1065" xr:uid="{00000000-0005-0000-0000-0000C1030000}"/>
    <cellStyle name="Had2 4 2 3" xfId="1347" xr:uid="{00000000-0005-0000-0000-0000C2030000}"/>
    <cellStyle name="Had2 4 2 4" xfId="1625" xr:uid="{00000000-0005-0000-0000-0000C3030000}"/>
    <cellStyle name="Had2 4 2 5" xfId="1902" xr:uid="{00000000-0005-0000-0000-0000C4030000}"/>
    <cellStyle name="Had2 4 3" xfId="909" xr:uid="{00000000-0005-0000-0000-0000C5030000}"/>
    <cellStyle name="Had2 4 4" xfId="1191" xr:uid="{00000000-0005-0000-0000-0000C6030000}"/>
    <cellStyle name="Had2 4 5" xfId="1473" xr:uid="{00000000-0005-0000-0000-0000C7030000}"/>
    <cellStyle name="Had2 4 6" xfId="1750" xr:uid="{00000000-0005-0000-0000-0000C8030000}"/>
    <cellStyle name="Had2 5" xfId="428" xr:uid="{00000000-0005-0000-0000-0000C9030000}"/>
    <cellStyle name="Had2 5 2" xfId="596" xr:uid="{00000000-0005-0000-0000-0000CA030000}"/>
    <cellStyle name="Had2 5 2 2" xfId="988" xr:uid="{00000000-0005-0000-0000-0000CB030000}"/>
    <cellStyle name="Had2 5 2 3" xfId="1270" xr:uid="{00000000-0005-0000-0000-0000CC030000}"/>
    <cellStyle name="Had2 5 2 4" xfId="1548" xr:uid="{00000000-0005-0000-0000-0000CD030000}"/>
    <cellStyle name="Had2 5 2 5" xfId="1825" xr:uid="{00000000-0005-0000-0000-0000CE030000}"/>
    <cellStyle name="Had2 5 3" xfId="831" xr:uid="{00000000-0005-0000-0000-0000CF030000}"/>
    <cellStyle name="Had2 5 4" xfId="806" xr:uid="{00000000-0005-0000-0000-0000D0030000}"/>
    <cellStyle name="Had2 5 5" xfId="1073" xr:uid="{00000000-0005-0000-0000-0000D1030000}"/>
    <cellStyle name="Had2 5 6" xfId="1355" xr:uid="{00000000-0005-0000-0000-0000D2030000}"/>
    <cellStyle name="Had2 6" xfId="538" xr:uid="{00000000-0005-0000-0000-0000D3030000}"/>
    <cellStyle name="Had2 6 2" xfId="703" xr:uid="{00000000-0005-0000-0000-0000D4030000}"/>
    <cellStyle name="Had2 6 2 2" xfId="1091" xr:uid="{00000000-0005-0000-0000-0000D5030000}"/>
    <cellStyle name="Had2 6 2 3" xfId="1373" xr:uid="{00000000-0005-0000-0000-0000D6030000}"/>
    <cellStyle name="Had2 6 2 4" xfId="1650" xr:uid="{00000000-0005-0000-0000-0000D7030000}"/>
    <cellStyle name="Had2 6 2 5" xfId="1927" xr:uid="{00000000-0005-0000-0000-0000D8030000}"/>
    <cellStyle name="Had2 6 3" xfId="935" xr:uid="{00000000-0005-0000-0000-0000D9030000}"/>
    <cellStyle name="Had2 6 4" xfId="1217" xr:uid="{00000000-0005-0000-0000-0000DA030000}"/>
    <cellStyle name="Had2 6 5" xfId="1499" xr:uid="{00000000-0005-0000-0000-0000DB030000}"/>
    <cellStyle name="Had2 6 6" xfId="1776" xr:uid="{00000000-0005-0000-0000-0000DC030000}"/>
    <cellStyle name="Had2 7" xfId="463" xr:uid="{00000000-0005-0000-0000-0000DD030000}"/>
    <cellStyle name="Had2 7 2" xfId="630" xr:uid="{00000000-0005-0000-0000-0000DE030000}"/>
    <cellStyle name="Had2 7 2 2" xfId="1021" xr:uid="{00000000-0005-0000-0000-0000DF030000}"/>
    <cellStyle name="Had2 7 2 3" xfId="1303" xr:uid="{00000000-0005-0000-0000-0000E0030000}"/>
    <cellStyle name="Had2 7 2 4" xfId="1581" xr:uid="{00000000-0005-0000-0000-0000E1030000}"/>
    <cellStyle name="Had2 7 2 5" xfId="1858" xr:uid="{00000000-0005-0000-0000-0000E2030000}"/>
    <cellStyle name="Had2 7 3" xfId="865" xr:uid="{00000000-0005-0000-0000-0000E3030000}"/>
    <cellStyle name="Had2 7 4" xfId="1147" xr:uid="{00000000-0005-0000-0000-0000E4030000}"/>
    <cellStyle name="Had2 7 5" xfId="1429" xr:uid="{00000000-0005-0000-0000-0000E5030000}"/>
    <cellStyle name="Had2 7 6" xfId="1706" xr:uid="{00000000-0005-0000-0000-0000E6030000}"/>
    <cellStyle name="Had2 8" xfId="542" xr:uid="{00000000-0005-0000-0000-0000E7030000}"/>
    <cellStyle name="Had2 8 2" xfId="707" xr:uid="{00000000-0005-0000-0000-0000E8030000}"/>
    <cellStyle name="Had2 8 2 2" xfId="1095" xr:uid="{00000000-0005-0000-0000-0000E9030000}"/>
    <cellStyle name="Had2 8 2 3" xfId="1377" xr:uid="{00000000-0005-0000-0000-0000EA030000}"/>
    <cellStyle name="Had2 8 2 4" xfId="1654" xr:uid="{00000000-0005-0000-0000-0000EB030000}"/>
    <cellStyle name="Had2 8 2 5" xfId="1931" xr:uid="{00000000-0005-0000-0000-0000EC030000}"/>
    <cellStyle name="Had2 8 3" xfId="939" xr:uid="{00000000-0005-0000-0000-0000ED030000}"/>
    <cellStyle name="Had2 8 4" xfId="1221" xr:uid="{00000000-0005-0000-0000-0000EE030000}"/>
    <cellStyle name="Had2 8 5" xfId="1503" xr:uid="{00000000-0005-0000-0000-0000EF030000}"/>
    <cellStyle name="Had2 8 6" xfId="1780" xr:uid="{00000000-0005-0000-0000-0000F0030000}"/>
    <cellStyle name="Had2 9" xfId="474" xr:uid="{00000000-0005-0000-0000-0000F1030000}"/>
    <cellStyle name="Had2 9 2" xfId="641" xr:uid="{00000000-0005-0000-0000-0000F2030000}"/>
    <cellStyle name="Had2 9 2 2" xfId="1032" xr:uid="{00000000-0005-0000-0000-0000F3030000}"/>
    <cellStyle name="Had2 9 2 3" xfId="1314" xr:uid="{00000000-0005-0000-0000-0000F4030000}"/>
    <cellStyle name="Had2 9 2 4" xfId="1592" xr:uid="{00000000-0005-0000-0000-0000F5030000}"/>
    <cellStyle name="Had2 9 2 5" xfId="1869" xr:uid="{00000000-0005-0000-0000-0000F6030000}"/>
    <cellStyle name="Had2 9 3" xfId="876" xr:uid="{00000000-0005-0000-0000-0000F7030000}"/>
    <cellStyle name="Had2 9 4" xfId="1158" xr:uid="{00000000-0005-0000-0000-0000F8030000}"/>
    <cellStyle name="Had2 9 5" xfId="1440" xr:uid="{00000000-0005-0000-0000-0000F9030000}"/>
    <cellStyle name="Had2 9 6" xfId="1717" xr:uid="{00000000-0005-0000-0000-0000FA030000}"/>
    <cellStyle name="Had3" xfId="11" xr:uid="{00000000-0005-0000-0000-0000FB030000}"/>
    <cellStyle name="Had3 10" xfId="464" xr:uid="{00000000-0005-0000-0000-0000FC030000}"/>
    <cellStyle name="Had3 10 2" xfId="631" xr:uid="{00000000-0005-0000-0000-0000FD030000}"/>
    <cellStyle name="Had3 10 2 2" xfId="1022" xr:uid="{00000000-0005-0000-0000-0000FE030000}"/>
    <cellStyle name="Had3 10 2 3" xfId="1304" xr:uid="{00000000-0005-0000-0000-0000FF030000}"/>
    <cellStyle name="Had3 10 2 4" xfId="1582" xr:uid="{00000000-0005-0000-0000-000000040000}"/>
    <cellStyle name="Had3 10 2 5" xfId="1859" xr:uid="{00000000-0005-0000-0000-000001040000}"/>
    <cellStyle name="Had3 10 3" xfId="866" xr:uid="{00000000-0005-0000-0000-000002040000}"/>
    <cellStyle name="Had3 10 4" xfId="1148" xr:uid="{00000000-0005-0000-0000-000003040000}"/>
    <cellStyle name="Had3 10 5" xfId="1430" xr:uid="{00000000-0005-0000-0000-000004040000}"/>
    <cellStyle name="Had3 10 6" xfId="1707" xr:uid="{00000000-0005-0000-0000-000005040000}"/>
    <cellStyle name="Had3 11" xfId="570" xr:uid="{00000000-0005-0000-0000-000006040000}"/>
    <cellStyle name="Had3 11 2" xfId="734" xr:uid="{00000000-0005-0000-0000-000007040000}"/>
    <cellStyle name="Had3 11 2 2" xfId="1122" xr:uid="{00000000-0005-0000-0000-000008040000}"/>
    <cellStyle name="Had3 11 2 3" xfId="1404" xr:uid="{00000000-0005-0000-0000-000009040000}"/>
    <cellStyle name="Had3 11 2 4" xfId="1681" xr:uid="{00000000-0005-0000-0000-00000A040000}"/>
    <cellStyle name="Had3 11 2 5" xfId="1958" xr:uid="{00000000-0005-0000-0000-00000B040000}"/>
    <cellStyle name="Had3 11 3" xfId="967" xr:uid="{00000000-0005-0000-0000-00000C040000}"/>
    <cellStyle name="Had3 11 4" xfId="1249" xr:uid="{00000000-0005-0000-0000-00000D040000}"/>
    <cellStyle name="Had3 11 5" xfId="1531" xr:uid="{00000000-0005-0000-0000-00000E040000}"/>
    <cellStyle name="Had3 11 6" xfId="1808" xr:uid="{00000000-0005-0000-0000-00000F040000}"/>
    <cellStyle name="Had3 12" xfId="472" xr:uid="{00000000-0005-0000-0000-000010040000}"/>
    <cellStyle name="Had3 12 2" xfId="639" xr:uid="{00000000-0005-0000-0000-000011040000}"/>
    <cellStyle name="Had3 12 2 2" xfId="1030" xr:uid="{00000000-0005-0000-0000-000012040000}"/>
    <cellStyle name="Had3 12 2 3" xfId="1312" xr:uid="{00000000-0005-0000-0000-000013040000}"/>
    <cellStyle name="Had3 12 2 4" xfId="1590" xr:uid="{00000000-0005-0000-0000-000014040000}"/>
    <cellStyle name="Had3 12 2 5" xfId="1867" xr:uid="{00000000-0005-0000-0000-000015040000}"/>
    <cellStyle name="Had3 12 3" xfId="874" xr:uid="{00000000-0005-0000-0000-000016040000}"/>
    <cellStyle name="Had3 12 4" xfId="1156" xr:uid="{00000000-0005-0000-0000-000017040000}"/>
    <cellStyle name="Had3 12 5" xfId="1438" xr:uid="{00000000-0005-0000-0000-000018040000}"/>
    <cellStyle name="Had3 12 6" xfId="1715" xr:uid="{00000000-0005-0000-0000-000019040000}"/>
    <cellStyle name="Had3 2" xfId="414" xr:uid="{00000000-0005-0000-0000-00001A040000}"/>
    <cellStyle name="Had3 2 10" xfId="524" xr:uid="{00000000-0005-0000-0000-00001B040000}"/>
    <cellStyle name="Had3 2 10 2" xfId="691" xr:uid="{00000000-0005-0000-0000-00001C040000}"/>
    <cellStyle name="Had3 2 10 2 2" xfId="1079" xr:uid="{00000000-0005-0000-0000-00001D040000}"/>
    <cellStyle name="Had3 2 10 2 3" xfId="1361" xr:uid="{00000000-0005-0000-0000-00001E040000}"/>
    <cellStyle name="Had3 2 10 2 4" xfId="1638" xr:uid="{00000000-0005-0000-0000-00001F040000}"/>
    <cellStyle name="Had3 2 10 2 5" xfId="1915" xr:uid="{00000000-0005-0000-0000-000020040000}"/>
    <cellStyle name="Had3 2 10 3" xfId="922" xr:uid="{00000000-0005-0000-0000-000021040000}"/>
    <cellStyle name="Had3 2 10 4" xfId="1204" xr:uid="{00000000-0005-0000-0000-000022040000}"/>
    <cellStyle name="Had3 2 10 5" xfId="1486" xr:uid="{00000000-0005-0000-0000-000023040000}"/>
    <cellStyle name="Had3 2 10 6" xfId="1763" xr:uid="{00000000-0005-0000-0000-000024040000}"/>
    <cellStyle name="Had3 2 11" xfId="498" xr:uid="{00000000-0005-0000-0000-000025040000}"/>
    <cellStyle name="Had3 2 11 2" xfId="665" xr:uid="{00000000-0005-0000-0000-000026040000}"/>
    <cellStyle name="Had3 2 11 2 2" xfId="1056" xr:uid="{00000000-0005-0000-0000-000027040000}"/>
    <cellStyle name="Had3 2 11 2 3" xfId="1338" xr:uid="{00000000-0005-0000-0000-000028040000}"/>
    <cellStyle name="Had3 2 11 2 4" xfId="1616" xr:uid="{00000000-0005-0000-0000-000029040000}"/>
    <cellStyle name="Had3 2 11 2 5" xfId="1893" xr:uid="{00000000-0005-0000-0000-00002A040000}"/>
    <cellStyle name="Had3 2 11 3" xfId="900" xr:uid="{00000000-0005-0000-0000-00002B040000}"/>
    <cellStyle name="Had3 2 11 4" xfId="1182" xr:uid="{00000000-0005-0000-0000-00002C040000}"/>
    <cellStyle name="Had3 2 11 5" xfId="1464" xr:uid="{00000000-0005-0000-0000-00002D040000}"/>
    <cellStyle name="Had3 2 11 6" xfId="1741" xr:uid="{00000000-0005-0000-0000-00002E040000}"/>
    <cellStyle name="Had3 2 12" xfId="546" xr:uid="{00000000-0005-0000-0000-00002F040000}"/>
    <cellStyle name="Had3 2 12 2" xfId="711" xr:uid="{00000000-0005-0000-0000-000030040000}"/>
    <cellStyle name="Had3 2 12 2 2" xfId="1099" xr:uid="{00000000-0005-0000-0000-000031040000}"/>
    <cellStyle name="Had3 2 12 2 3" xfId="1381" xr:uid="{00000000-0005-0000-0000-000032040000}"/>
    <cellStyle name="Had3 2 12 2 4" xfId="1658" xr:uid="{00000000-0005-0000-0000-000033040000}"/>
    <cellStyle name="Had3 2 12 2 5" xfId="1935" xr:uid="{00000000-0005-0000-0000-000034040000}"/>
    <cellStyle name="Had3 2 12 3" xfId="943" xr:uid="{00000000-0005-0000-0000-000035040000}"/>
    <cellStyle name="Had3 2 12 4" xfId="1225" xr:uid="{00000000-0005-0000-0000-000036040000}"/>
    <cellStyle name="Had3 2 12 5" xfId="1507" xr:uid="{00000000-0005-0000-0000-000037040000}"/>
    <cellStyle name="Had3 2 12 6" xfId="1784" xr:uid="{00000000-0005-0000-0000-000038040000}"/>
    <cellStyle name="Had3 2 13" xfId="543" xr:uid="{00000000-0005-0000-0000-000039040000}"/>
    <cellStyle name="Had3 2 13 2" xfId="708" xr:uid="{00000000-0005-0000-0000-00003A040000}"/>
    <cellStyle name="Had3 2 13 2 2" xfId="1096" xr:uid="{00000000-0005-0000-0000-00003B040000}"/>
    <cellStyle name="Had3 2 13 2 3" xfId="1378" xr:uid="{00000000-0005-0000-0000-00003C040000}"/>
    <cellStyle name="Had3 2 13 2 4" xfId="1655" xr:uid="{00000000-0005-0000-0000-00003D040000}"/>
    <cellStyle name="Had3 2 13 2 5" xfId="1932" xr:uid="{00000000-0005-0000-0000-00003E040000}"/>
    <cellStyle name="Had3 2 13 3" xfId="940" xr:uid="{00000000-0005-0000-0000-00003F040000}"/>
    <cellStyle name="Had3 2 13 4" xfId="1222" xr:uid="{00000000-0005-0000-0000-000040040000}"/>
    <cellStyle name="Had3 2 13 5" xfId="1504" xr:uid="{00000000-0005-0000-0000-000041040000}"/>
    <cellStyle name="Had3 2 13 6" xfId="1781" xr:uid="{00000000-0005-0000-0000-000042040000}"/>
    <cellStyle name="Had3 2 14" xfId="563" xr:uid="{00000000-0005-0000-0000-000043040000}"/>
    <cellStyle name="Had3 2 14 2" xfId="727" xr:uid="{00000000-0005-0000-0000-000044040000}"/>
    <cellStyle name="Had3 2 14 2 2" xfId="1115" xr:uid="{00000000-0005-0000-0000-000045040000}"/>
    <cellStyle name="Had3 2 14 2 3" xfId="1397" xr:uid="{00000000-0005-0000-0000-000046040000}"/>
    <cellStyle name="Had3 2 14 2 4" xfId="1674" xr:uid="{00000000-0005-0000-0000-000047040000}"/>
    <cellStyle name="Had3 2 14 2 5" xfId="1951" xr:uid="{00000000-0005-0000-0000-000048040000}"/>
    <cellStyle name="Had3 2 14 3" xfId="960" xr:uid="{00000000-0005-0000-0000-000049040000}"/>
    <cellStyle name="Had3 2 14 4" xfId="1242" xr:uid="{00000000-0005-0000-0000-00004A040000}"/>
    <cellStyle name="Had3 2 14 5" xfId="1524" xr:uid="{00000000-0005-0000-0000-00004B040000}"/>
    <cellStyle name="Had3 2 14 6" xfId="1801" xr:uid="{00000000-0005-0000-0000-00004C040000}"/>
    <cellStyle name="Had3 2 15" xfId="568" xr:uid="{00000000-0005-0000-0000-00004D040000}"/>
    <cellStyle name="Had3 2 15 2" xfId="732" xr:uid="{00000000-0005-0000-0000-00004E040000}"/>
    <cellStyle name="Had3 2 15 2 2" xfId="1120" xr:uid="{00000000-0005-0000-0000-00004F040000}"/>
    <cellStyle name="Had3 2 15 2 3" xfId="1402" xr:uid="{00000000-0005-0000-0000-000050040000}"/>
    <cellStyle name="Had3 2 15 2 4" xfId="1679" xr:uid="{00000000-0005-0000-0000-000051040000}"/>
    <cellStyle name="Had3 2 15 2 5" xfId="1956" xr:uid="{00000000-0005-0000-0000-000052040000}"/>
    <cellStyle name="Had3 2 15 3" xfId="965" xr:uid="{00000000-0005-0000-0000-000053040000}"/>
    <cellStyle name="Had3 2 15 4" xfId="1247" xr:uid="{00000000-0005-0000-0000-000054040000}"/>
    <cellStyle name="Had3 2 15 5" xfId="1529" xr:uid="{00000000-0005-0000-0000-000055040000}"/>
    <cellStyle name="Had3 2 15 6" xfId="1806" xr:uid="{00000000-0005-0000-0000-000056040000}"/>
    <cellStyle name="Had3 2 16" xfId="574" xr:uid="{00000000-0005-0000-0000-000057040000}"/>
    <cellStyle name="Had3 2 16 2" xfId="738" xr:uid="{00000000-0005-0000-0000-000058040000}"/>
    <cellStyle name="Had3 2 16 2 2" xfId="1126" xr:uid="{00000000-0005-0000-0000-000059040000}"/>
    <cellStyle name="Had3 2 16 2 3" xfId="1408" xr:uid="{00000000-0005-0000-0000-00005A040000}"/>
    <cellStyle name="Had3 2 16 2 4" xfId="1685" xr:uid="{00000000-0005-0000-0000-00005B040000}"/>
    <cellStyle name="Had3 2 16 2 5" xfId="1962" xr:uid="{00000000-0005-0000-0000-00005C040000}"/>
    <cellStyle name="Had3 2 16 3" xfId="971" xr:uid="{00000000-0005-0000-0000-00005D040000}"/>
    <cellStyle name="Had3 2 16 4" xfId="1253" xr:uid="{00000000-0005-0000-0000-00005E040000}"/>
    <cellStyle name="Had3 2 16 5" xfId="1535" xr:uid="{00000000-0005-0000-0000-00005F040000}"/>
    <cellStyle name="Had3 2 16 6" xfId="1812" xr:uid="{00000000-0005-0000-0000-000060040000}"/>
    <cellStyle name="Had3 2 17" xfId="577" xr:uid="{00000000-0005-0000-0000-000061040000}"/>
    <cellStyle name="Had3 2 17 2" xfId="741" xr:uid="{00000000-0005-0000-0000-000062040000}"/>
    <cellStyle name="Had3 2 17 2 2" xfId="1129" xr:uid="{00000000-0005-0000-0000-000063040000}"/>
    <cellStyle name="Had3 2 17 2 3" xfId="1411" xr:uid="{00000000-0005-0000-0000-000064040000}"/>
    <cellStyle name="Had3 2 17 2 4" xfId="1688" xr:uid="{00000000-0005-0000-0000-000065040000}"/>
    <cellStyle name="Had3 2 17 2 5" xfId="1965" xr:uid="{00000000-0005-0000-0000-000066040000}"/>
    <cellStyle name="Had3 2 17 3" xfId="974" xr:uid="{00000000-0005-0000-0000-000067040000}"/>
    <cellStyle name="Had3 2 17 4" xfId="1256" xr:uid="{00000000-0005-0000-0000-000068040000}"/>
    <cellStyle name="Had3 2 17 5" xfId="1538" xr:uid="{00000000-0005-0000-0000-000069040000}"/>
    <cellStyle name="Had3 2 17 6" xfId="1815" xr:uid="{00000000-0005-0000-0000-00006A040000}"/>
    <cellStyle name="Had3 2 18" xfId="580" xr:uid="{00000000-0005-0000-0000-00006B040000}"/>
    <cellStyle name="Had3 2 18 2" xfId="744" xr:uid="{00000000-0005-0000-0000-00006C040000}"/>
    <cellStyle name="Had3 2 18 2 2" xfId="1132" xr:uid="{00000000-0005-0000-0000-00006D040000}"/>
    <cellStyle name="Had3 2 18 2 3" xfId="1414" xr:uid="{00000000-0005-0000-0000-00006E040000}"/>
    <cellStyle name="Had3 2 18 2 4" xfId="1691" xr:uid="{00000000-0005-0000-0000-00006F040000}"/>
    <cellStyle name="Had3 2 18 2 5" xfId="1968" xr:uid="{00000000-0005-0000-0000-000070040000}"/>
    <cellStyle name="Had3 2 18 3" xfId="977" xr:uid="{00000000-0005-0000-0000-000071040000}"/>
    <cellStyle name="Had3 2 18 4" xfId="1259" xr:uid="{00000000-0005-0000-0000-000072040000}"/>
    <cellStyle name="Had3 2 18 5" xfId="1541" xr:uid="{00000000-0005-0000-0000-000073040000}"/>
    <cellStyle name="Had3 2 18 6" xfId="1818" xr:uid="{00000000-0005-0000-0000-000074040000}"/>
    <cellStyle name="Had3 2 19" xfId="581" xr:uid="{00000000-0005-0000-0000-000075040000}"/>
    <cellStyle name="Had3 2 19 2" xfId="978" xr:uid="{00000000-0005-0000-0000-000076040000}"/>
    <cellStyle name="Had3 2 19 3" xfId="1260" xr:uid="{00000000-0005-0000-0000-000077040000}"/>
    <cellStyle name="Had3 2 19 4" xfId="1542" xr:uid="{00000000-0005-0000-0000-000078040000}"/>
    <cellStyle name="Had3 2 19 5" xfId="1819" xr:uid="{00000000-0005-0000-0000-000079040000}"/>
    <cellStyle name="Had3 2 2" xfId="415" xr:uid="{00000000-0005-0000-0000-00007A040000}"/>
    <cellStyle name="Had3 2 2 10" xfId="479" xr:uid="{00000000-0005-0000-0000-00007B040000}"/>
    <cellStyle name="Had3 2 2 10 2" xfId="646" xr:uid="{00000000-0005-0000-0000-00007C040000}"/>
    <cellStyle name="Had3 2 2 10 2 2" xfId="1037" xr:uid="{00000000-0005-0000-0000-00007D040000}"/>
    <cellStyle name="Had3 2 2 10 2 3" xfId="1319" xr:uid="{00000000-0005-0000-0000-00007E040000}"/>
    <cellStyle name="Had3 2 2 10 2 4" xfId="1597" xr:uid="{00000000-0005-0000-0000-00007F040000}"/>
    <cellStyle name="Had3 2 2 10 2 5" xfId="1874" xr:uid="{00000000-0005-0000-0000-000080040000}"/>
    <cellStyle name="Had3 2 2 10 3" xfId="881" xr:uid="{00000000-0005-0000-0000-000081040000}"/>
    <cellStyle name="Had3 2 2 10 4" xfId="1163" xr:uid="{00000000-0005-0000-0000-000082040000}"/>
    <cellStyle name="Had3 2 2 10 5" xfId="1445" xr:uid="{00000000-0005-0000-0000-000083040000}"/>
    <cellStyle name="Had3 2 2 10 6" xfId="1722" xr:uid="{00000000-0005-0000-0000-000084040000}"/>
    <cellStyle name="Had3 2 2 11" xfId="553" xr:uid="{00000000-0005-0000-0000-000085040000}"/>
    <cellStyle name="Had3 2 2 11 2" xfId="718" xr:uid="{00000000-0005-0000-0000-000086040000}"/>
    <cellStyle name="Had3 2 2 11 2 2" xfId="1106" xr:uid="{00000000-0005-0000-0000-000087040000}"/>
    <cellStyle name="Had3 2 2 11 2 3" xfId="1388" xr:uid="{00000000-0005-0000-0000-000088040000}"/>
    <cellStyle name="Had3 2 2 11 2 4" xfId="1665" xr:uid="{00000000-0005-0000-0000-000089040000}"/>
    <cellStyle name="Had3 2 2 11 2 5" xfId="1942" xr:uid="{00000000-0005-0000-0000-00008A040000}"/>
    <cellStyle name="Had3 2 2 11 3" xfId="950" xr:uid="{00000000-0005-0000-0000-00008B040000}"/>
    <cellStyle name="Had3 2 2 11 4" xfId="1232" xr:uid="{00000000-0005-0000-0000-00008C040000}"/>
    <cellStyle name="Had3 2 2 11 5" xfId="1514" xr:uid="{00000000-0005-0000-0000-00008D040000}"/>
    <cellStyle name="Had3 2 2 11 6" xfId="1791" xr:uid="{00000000-0005-0000-0000-00008E040000}"/>
    <cellStyle name="Had3 2 2 12" xfId="489" xr:uid="{00000000-0005-0000-0000-00008F040000}"/>
    <cellStyle name="Had3 2 2 12 2" xfId="656" xr:uid="{00000000-0005-0000-0000-000090040000}"/>
    <cellStyle name="Had3 2 2 12 2 2" xfId="1047" xr:uid="{00000000-0005-0000-0000-000091040000}"/>
    <cellStyle name="Had3 2 2 12 2 3" xfId="1329" xr:uid="{00000000-0005-0000-0000-000092040000}"/>
    <cellStyle name="Had3 2 2 12 2 4" xfId="1607" xr:uid="{00000000-0005-0000-0000-000093040000}"/>
    <cellStyle name="Had3 2 2 12 2 5" xfId="1884" xr:uid="{00000000-0005-0000-0000-000094040000}"/>
    <cellStyle name="Had3 2 2 12 3" xfId="891" xr:uid="{00000000-0005-0000-0000-000095040000}"/>
    <cellStyle name="Had3 2 2 12 4" xfId="1173" xr:uid="{00000000-0005-0000-0000-000096040000}"/>
    <cellStyle name="Had3 2 2 12 5" xfId="1455" xr:uid="{00000000-0005-0000-0000-000097040000}"/>
    <cellStyle name="Had3 2 2 12 6" xfId="1732" xr:uid="{00000000-0005-0000-0000-000098040000}"/>
    <cellStyle name="Had3 2 2 13" xfId="488" xr:uid="{00000000-0005-0000-0000-000099040000}"/>
    <cellStyle name="Had3 2 2 13 2" xfId="655" xr:uid="{00000000-0005-0000-0000-00009A040000}"/>
    <cellStyle name="Had3 2 2 13 2 2" xfId="1046" xr:uid="{00000000-0005-0000-0000-00009B040000}"/>
    <cellStyle name="Had3 2 2 13 2 3" xfId="1328" xr:uid="{00000000-0005-0000-0000-00009C040000}"/>
    <cellStyle name="Had3 2 2 13 2 4" xfId="1606" xr:uid="{00000000-0005-0000-0000-00009D040000}"/>
    <cellStyle name="Had3 2 2 13 2 5" xfId="1883" xr:uid="{00000000-0005-0000-0000-00009E040000}"/>
    <cellStyle name="Had3 2 2 13 3" xfId="890" xr:uid="{00000000-0005-0000-0000-00009F040000}"/>
    <cellStyle name="Had3 2 2 13 4" xfId="1172" xr:uid="{00000000-0005-0000-0000-0000A0040000}"/>
    <cellStyle name="Had3 2 2 13 5" xfId="1454" xr:uid="{00000000-0005-0000-0000-0000A1040000}"/>
    <cellStyle name="Had3 2 2 13 6" xfId="1731" xr:uid="{00000000-0005-0000-0000-0000A2040000}"/>
    <cellStyle name="Had3 2 2 14" xfId="486" xr:uid="{00000000-0005-0000-0000-0000A3040000}"/>
    <cellStyle name="Had3 2 2 14 2" xfId="653" xr:uid="{00000000-0005-0000-0000-0000A4040000}"/>
    <cellStyle name="Had3 2 2 14 2 2" xfId="1044" xr:uid="{00000000-0005-0000-0000-0000A5040000}"/>
    <cellStyle name="Had3 2 2 14 2 3" xfId="1326" xr:uid="{00000000-0005-0000-0000-0000A6040000}"/>
    <cellStyle name="Had3 2 2 14 2 4" xfId="1604" xr:uid="{00000000-0005-0000-0000-0000A7040000}"/>
    <cellStyle name="Had3 2 2 14 2 5" xfId="1881" xr:uid="{00000000-0005-0000-0000-0000A8040000}"/>
    <cellStyle name="Had3 2 2 14 3" xfId="888" xr:uid="{00000000-0005-0000-0000-0000A9040000}"/>
    <cellStyle name="Had3 2 2 14 4" xfId="1170" xr:uid="{00000000-0005-0000-0000-0000AA040000}"/>
    <cellStyle name="Had3 2 2 14 5" xfId="1452" xr:uid="{00000000-0005-0000-0000-0000AB040000}"/>
    <cellStyle name="Had3 2 2 14 6" xfId="1729" xr:uid="{00000000-0005-0000-0000-0000AC040000}"/>
    <cellStyle name="Had3 2 2 15" xfId="456" xr:uid="{00000000-0005-0000-0000-0000AD040000}"/>
    <cellStyle name="Had3 2 2 15 2" xfId="623" xr:uid="{00000000-0005-0000-0000-0000AE040000}"/>
    <cellStyle name="Had3 2 2 15 2 2" xfId="1014" xr:uid="{00000000-0005-0000-0000-0000AF040000}"/>
    <cellStyle name="Had3 2 2 15 2 3" xfId="1296" xr:uid="{00000000-0005-0000-0000-0000B0040000}"/>
    <cellStyle name="Had3 2 2 15 2 4" xfId="1574" xr:uid="{00000000-0005-0000-0000-0000B1040000}"/>
    <cellStyle name="Had3 2 2 15 2 5" xfId="1851" xr:uid="{00000000-0005-0000-0000-0000B2040000}"/>
    <cellStyle name="Had3 2 2 15 3" xfId="858" xr:uid="{00000000-0005-0000-0000-0000B3040000}"/>
    <cellStyle name="Had3 2 2 15 4" xfId="1140" xr:uid="{00000000-0005-0000-0000-0000B4040000}"/>
    <cellStyle name="Had3 2 2 15 5" xfId="1422" xr:uid="{00000000-0005-0000-0000-0000B5040000}"/>
    <cellStyle name="Had3 2 2 15 6" xfId="1699" xr:uid="{00000000-0005-0000-0000-0000B6040000}"/>
    <cellStyle name="Had3 2 2 16" xfId="578" xr:uid="{00000000-0005-0000-0000-0000B7040000}"/>
    <cellStyle name="Had3 2 2 16 2" xfId="742" xr:uid="{00000000-0005-0000-0000-0000B8040000}"/>
    <cellStyle name="Had3 2 2 16 2 2" xfId="1130" xr:uid="{00000000-0005-0000-0000-0000B9040000}"/>
    <cellStyle name="Had3 2 2 16 2 3" xfId="1412" xr:uid="{00000000-0005-0000-0000-0000BA040000}"/>
    <cellStyle name="Had3 2 2 16 2 4" xfId="1689" xr:uid="{00000000-0005-0000-0000-0000BB040000}"/>
    <cellStyle name="Had3 2 2 16 2 5" xfId="1966" xr:uid="{00000000-0005-0000-0000-0000BC040000}"/>
    <cellStyle name="Had3 2 2 16 3" xfId="975" xr:uid="{00000000-0005-0000-0000-0000BD040000}"/>
    <cellStyle name="Had3 2 2 16 4" xfId="1257" xr:uid="{00000000-0005-0000-0000-0000BE040000}"/>
    <cellStyle name="Had3 2 2 16 5" xfId="1539" xr:uid="{00000000-0005-0000-0000-0000BF040000}"/>
    <cellStyle name="Had3 2 2 16 6" xfId="1816" xr:uid="{00000000-0005-0000-0000-0000C0040000}"/>
    <cellStyle name="Had3 2 2 17" xfId="560" xr:uid="{00000000-0005-0000-0000-0000C1040000}"/>
    <cellStyle name="Had3 2 2 17 2" xfId="724" xr:uid="{00000000-0005-0000-0000-0000C2040000}"/>
    <cellStyle name="Had3 2 2 17 2 2" xfId="1112" xr:uid="{00000000-0005-0000-0000-0000C3040000}"/>
    <cellStyle name="Had3 2 2 17 2 3" xfId="1394" xr:uid="{00000000-0005-0000-0000-0000C4040000}"/>
    <cellStyle name="Had3 2 2 17 2 4" xfId="1671" xr:uid="{00000000-0005-0000-0000-0000C5040000}"/>
    <cellStyle name="Had3 2 2 17 2 5" xfId="1948" xr:uid="{00000000-0005-0000-0000-0000C6040000}"/>
    <cellStyle name="Had3 2 2 17 3" xfId="957" xr:uid="{00000000-0005-0000-0000-0000C7040000}"/>
    <cellStyle name="Had3 2 2 17 4" xfId="1239" xr:uid="{00000000-0005-0000-0000-0000C8040000}"/>
    <cellStyle name="Had3 2 2 17 5" xfId="1521" xr:uid="{00000000-0005-0000-0000-0000C9040000}"/>
    <cellStyle name="Had3 2 2 17 6" xfId="1798" xr:uid="{00000000-0005-0000-0000-0000CA040000}"/>
    <cellStyle name="Had3 2 2 18" xfId="531" xr:uid="{00000000-0005-0000-0000-0000CB040000}"/>
    <cellStyle name="Had3 2 2 18 2" xfId="929" xr:uid="{00000000-0005-0000-0000-0000CC040000}"/>
    <cellStyle name="Had3 2 2 18 3" xfId="1211" xr:uid="{00000000-0005-0000-0000-0000CD040000}"/>
    <cellStyle name="Had3 2 2 18 4" xfId="1493" xr:uid="{00000000-0005-0000-0000-0000CE040000}"/>
    <cellStyle name="Had3 2 2 18 5" xfId="1770" xr:uid="{00000000-0005-0000-0000-0000CF040000}"/>
    <cellStyle name="Had3 2 2 19" xfId="824" xr:uid="{00000000-0005-0000-0000-0000D0040000}"/>
    <cellStyle name="Had3 2 2 2" xfId="511" xr:uid="{00000000-0005-0000-0000-0000D1040000}"/>
    <cellStyle name="Had3 2 2 2 2" xfId="678" xr:uid="{00000000-0005-0000-0000-0000D2040000}"/>
    <cellStyle name="Had3 2 2 2 2 2" xfId="1069" xr:uid="{00000000-0005-0000-0000-0000D3040000}"/>
    <cellStyle name="Had3 2 2 2 2 3" xfId="1351" xr:uid="{00000000-0005-0000-0000-0000D4040000}"/>
    <cellStyle name="Had3 2 2 2 2 4" xfId="1629" xr:uid="{00000000-0005-0000-0000-0000D5040000}"/>
    <cellStyle name="Had3 2 2 2 2 5" xfId="1906" xr:uid="{00000000-0005-0000-0000-0000D6040000}"/>
    <cellStyle name="Had3 2 2 2 3" xfId="913" xr:uid="{00000000-0005-0000-0000-0000D7040000}"/>
    <cellStyle name="Had3 2 2 2 4" xfId="1195" xr:uid="{00000000-0005-0000-0000-0000D8040000}"/>
    <cellStyle name="Had3 2 2 2 5" xfId="1477" xr:uid="{00000000-0005-0000-0000-0000D9040000}"/>
    <cellStyle name="Had3 2 2 2 6" xfId="1754" xr:uid="{00000000-0005-0000-0000-0000DA040000}"/>
    <cellStyle name="Had3 2 2 20" xfId="809" xr:uid="{00000000-0005-0000-0000-0000DB040000}"/>
    <cellStyle name="Had3 2 2 21" xfId="777" xr:uid="{00000000-0005-0000-0000-0000DC040000}"/>
    <cellStyle name="Had3 2 2 22" xfId="828" xr:uid="{00000000-0005-0000-0000-0000DD040000}"/>
    <cellStyle name="Had3 2 2 3" xfId="522" xr:uid="{00000000-0005-0000-0000-0000DE040000}"/>
    <cellStyle name="Had3 2 2 3 2" xfId="689" xr:uid="{00000000-0005-0000-0000-0000DF040000}"/>
    <cellStyle name="Had3 2 2 3 2 2" xfId="1077" xr:uid="{00000000-0005-0000-0000-0000E0040000}"/>
    <cellStyle name="Had3 2 2 3 2 3" xfId="1359" xr:uid="{00000000-0005-0000-0000-0000E1040000}"/>
    <cellStyle name="Had3 2 2 3 2 4" xfId="1636" xr:uid="{00000000-0005-0000-0000-0000E2040000}"/>
    <cellStyle name="Had3 2 2 3 2 5" xfId="1913" xr:uid="{00000000-0005-0000-0000-0000E3040000}"/>
    <cellStyle name="Had3 2 2 3 3" xfId="920" xr:uid="{00000000-0005-0000-0000-0000E4040000}"/>
    <cellStyle name="Had3 2 2 3 4" xfId="1202" xr:uid="{00000000-0005-0000-0000-0000E5040000}"/>
    <cellStyle name="Had3 2 2 3 5" xfId="1484" xr:uid="{00000000-0005-0000-0000-0000E6040000}"/>
    <cellStyle name="Had3 2 2 3 6" xfId="1761" xr:uid="{00000000-0005-0000-0000-0000E7040000}"/>
    <cellStyle name="Had3 2 2 4" xfId="529" xr:uid="{00000000-0005-0000-0000-0000E8040000}"/>
    <cellStyle name="Had3 2 2 4 2" xfId="696" xr:uid="{00000000-0005-0000-0000-0000E9040000}"/>
    <cellStyle name="Had3 2 2 4 2 2" xfId="1084" xr:uid="{00000000-0005-0000-0000-0000EA040000}"/>
    <cellStyle name="Had3 2 2 4 2 3" xfId="1366" xr:uid="{00000000-0005-0000-0000-0000EB040000}"/>
    <cellStyle name="Had3 2 2 4 2 4" xfId="1643" xr:uid="{00000000-0005-0000-0000-0000EC040000}"/>
    <cellStyle name="Had3 2 2 4 2 5" xfId="1920" xr:uid="{00000000-0005-0000-0000-0000ED040000}"/>
    <cellStyle name="Had3 2 2 4 3" xfId="927" xr:uid="{00000000-0005-0000-0000-0000EE040000}"/>
    <cellStyle name="Had3 2 2 4 4" xfId="1209" xr:uid="{00000000-0005-0000-0000-0000EF040000}"/>
    <cellStyle name="Had3 2 2 4 5" xfId="1491" xr:uid="{00000000-0005-0000-0000-0000F0040000}"/>
    <cellStyle name="Had3 2 2 4 6" xfId="1768" xr:uid="{00000000-0005-0000-0000-0000F1040000}"/>
    <cellStyle name="Had3 2 2 5" xfId="460" xr:uid="{00000000-0005-0000-0000-0000F2040000}"/>
    <cellStyle name="Had3 2 2 5 2" xfId="627" xr:uid="{00000000-0005-0000-0000-0000F3040000}"/>
    <cellStyle name="Had3 2 2 5 2 2" xfId="1018" xr:uid="{00000000-0005-0000-0000-0000F4040000}"/>
    <cellStyle name="Had3 2 2 5 2 3" xfId="1300" xr:uid="{00000000-0005-0000-0000-0000F5040000}"/>
    <cellStyle name="Had3 2 2 5 2 4" xfId="1578" xr:uid="{00000000-0005-0000-0000-0000F6040000}"/>
    <cellStyle name="Had3 2 2 5 2 5" xfId="1855" xr:uid="{00000000-0005-0000-0000-0000F7040000}"/>
    <cellStyle name="Had3 2 2 5 3" xfId="862" xr:uid="{00000000-0005-0000-0000-0000F8040000}"/>
    <cellStyle name="Had3 2 2 5 4" xfId="1144" xr:uid="{00000000-0005-0000-0000-0000F9040000}"/>
    <cellStyle name="Had3 2 2 5 5" xfId="1426" xr:uid="{00000000-0005-0000-0000-0000FA040000}"/>
    <cellStyle name="Had3 2 2 5 6" xfId="1703" xr:uid="{00000000-0005-0000-0000-0000FB040000}"/>
    <cellStyle name="Had3 2 2 6" xfId="527" xr:uid="{00000000-0005-0000-0000-0000FC040000}"/>
    <cellStyle name="Had3 2 2 6 2" xfId="694" xr:uid="{00000000-0005-0000-0000-0000FD040000}"/>
    <cellStyle name="Had3 2 2 6 2 2" xfId="1082" xr:uid="{00000000-0005-0000-0000-0000FE040000}"/>
    <cellStyle name="Had3 2 2 6 2 3" xfId="1364" xr:uid="{00000000-0005-0000-0000-0000FF040000}"/>
    <cellStyle name="Had3 2 2 6 2 4" xfId="1641" xr:uid="{00000000-0005-0000-0000-000000050000}"/>
    <cellStyle name="Had3 2 2 6 2 5" xfId="1918" xr:uid="{00000000-0005-0000-0000-000001050000}"/>
    <cellStyle name="Had3 2 2 6 3" xfId="925" xr:uid="{00000000-0005-0000-0000-000002050000}"/>
    <cellStyle name="Had3 2 2 6 4" xfId="1207" xr:uid="{00000000-0005-0000-0000-000003050000}"/>
    <cellStyle name="Had3 2 2 6 5" xfId="1489" xr:uid="{00000000-0005-0000-0000-000004050000}"/>
    <cellStyle name="Had3 2 2 6 6" xfId="1766" xr:uid="{00000000-0005-0000-0000-000005050000}"/>
    <cellStyle name="Had3 2 2 7" xfId="533" xr:uid="{00000000-0005-0000-0000-000006050000}"/>
    <cellStyle name="Had3 2 2 7 2" xfId="699" xr:uid="{00000000-0005-0000-0000-000007050000}"/>
    <cellStyle name="Had3 2 2 7 2 2" xfId="1087" xr:uid="{00000000-0005-0000-0000-000008050000}"/>
    <cellStyle name="Had3 2 2 7 2 3" xfId="1369" xr:uid="{00000000-0005-0000-0000-000009050000}"/>
    <cellStyle name="Had3 2 2 7 2 4" xfId="1646" xr:uid="{00000000-0005-0000-0000-00000A050000}"/>
    <cellStyle name="Had3 2 2 7 2 5" xfId="1923" xr:uid="{00000000-0005-0000-0000-00000B050000}"/>
    <cellStyle name="Had3 2 2 7 3" xfId="931" xr:uid="{00000000-0005-0000-0000-00000C050000}"/>
    <cellStyle name="Had3 2 2 7 4" xfId="1213" xr:uid="{00000000-0005-0000-0000-00000D050000}"/>
    <cellStyle name="Had3 2 2 7 5" xfId="1495" xr:uid="{00000000-0005-0000-0000-00000E050000}"/>
    <cellStyle name="Had3 2 2 7 6" xfId="1772" xr:uid="{00000000-0005-0000-0000-00000F050000}"/>
    <cellStyle name="Had3 2 2 8" xfId="468" xr:uid="{00000000-0005-0000-0000-000010050000}"/>
    <cellStyle name="Had3 2 2 8 2" xfId="635" xr:uid="{00000000-0005-0000-0000-000011050000}"/>
    <cellStyle name="Had3 2 2 8 2 2" xfId="1026" xr:uid="{00000000-0005-0000-0000-000012050000}"/>
    <cellStyle name="Had3 2 2 8 2 3" xfId="1308" xr:uid="{00000000-0005-0000-0000-000013050000}"/>
    <cellStyle name="Had3 2 2 8 2 4" xfId="1586" xr:uid="{00000000-0005-0000-0000-000014050000}"/>
    <cellStyle name="Had3 2 2 8 2 5" xfId="1863" xr:uid="{00000000-0005-0000-0000-000015050000}"/>
    <cellStyle name="Had3 2 2 8 3" xfId="870" xr:uid="{00000000-0005-0000-0000-000016050000}"/>
    <cellStyle name="Had3 2 2 8 4" xfId="1152" xr:uid="{00000000-0005-0000-0000-000017050000}"/>
    <cellStyle name="Had3 2 2 8 5" xfId="1434" xr:uid="{00000000-0005-0000-0000-000018050000}"/>
    <cellStyle name="Had3 2 2 8 6" xfId="1711" xr:uid="{00000000-0005-0000-0000-000019050000}"/>
    <cellStyle name="Had3 2 2 9" xfId="497" xr:uid="{00000000-0005-0000-0000-00001A050000}"/>
    <cellStyle name="Had3 2 2 9 2" xfId="664" xr:uid="{00000000-0005-0000-0000-00001B050000}"/>
    <cellStyle name="Had3 2 2 9 2 2" xfId="1055" xr:uid="{00000000-0005-0000-0000-00001C050000}"/>
    <cellStyle name="Had3 2 2 9 2 3" xfId="1337" xr:uid="{00000000-0005-0000-0000-00001D050000}"/>
    <cellStyle name="Had3 2 2 9 2 4" xfId="1615" xr:uid="{00000000-0005-0000-0000-00001E050000}"/>
    <cellStyle name="Had3 2 2 9 2 5" xfId="1892" xr:uid="{00000000-0005-0000-0000-00001F050000}"/>
    <cellStyle name="Had3 2 2 9 3" xfId="899" xr:uid="{00000000-0005-0000-0000-000020050000}"/>
    <cellStyle name="Had3 2 2 9 4" xfId="1181" xr:uid="{00000000-0005-0000-0000-000021050000}"/>
    <cellStyle name="Had3 2 2 9 5" xfId="1463" xr:uid="{00000000-0005-0000-0000-000022050000}"/>
    <cellStyle name="Had3 2 2 9 6" xfId="1740" xr:uid="{00000000-0005-0000-0000-000023050000}"/>
    <cellStyle name="Had3 2 20" xfId="823" xr:uid="{00000000-0005-0000-0000-000024050000}"/>
    <cellStyle name="Had3 2 21" xfId="810" xr:uid="{00000000-0005-0000-0000-000025050000}"/>
    <cellStyle name="Had3 2 22" xfId="776" xr:uid="{00000000-0005-0000-0000-000026050000}"/>
    <cellStyle name="Had3 2 23" xfId="786" xr:uid="{00000000-0005-0000-0000-000027050000}"/>
    <cellStyle name="Had3 2 3" xfId="510" xr:uid="{00000000-0005-0000-0000-000028050000}"/>
    <cellStyle name="Had3 2 3 2" xfId="677" xr:uid="{00000000-0005-0000-0000-000029050000}"/>
    <cellStyle name="Had3 2 3 2 2" xfId="1068" xr:uid="{00000000-0005-0000-0000-00002A050000}"/>
    <cellStyle name="Had3 2 3 2 3" xfId="1350" xr:uid="{00000000-0005-0000-0000-00002B050000}"/>
    <cellStyle name="Had3 2 3 2 4" xfId="1628" xr:uid="{00000000-0005-0000-0000-00002C050000}"/>
    <cellStyle name="Had3 2 3 2 5" xfId="1905" xr:uid="{00000000-0005-0000-0000-00002D050000}"/>
    <cellStyle name="Had3 2 3 3" xfId="912" xr:uid="{00000000-0005-0000-0000-00002E050000}"/>
    <cellStyle name="Had3 2 3 4" xfId="1194" xr:uid="{00000000-0005-0000-0000-00002F050000}"/>
    <cellStyle name="Had3 2 3 5" xfId="1476" xr:uid="{00000000-0005-0000-0000-000030050000}"/>
    <cellStyle name="Had3 2 3 6" xfId="1753" xr:uid="{00000000-0005-0000-0000-000031050000}"/>
    <cellStyle name="Had3 2 4" xfId="521" xr:uid="{00000000-0005-0000-0000-000032050000}"/>
    <cellStyle name="Had3 2 4 2" xfId="688" xr:uid="{00000000-0005-0000-0000-000033050000}"/>
    <cellStyle name="Had3 2 4 2 2" xfId="1076" xr:uid="{00000000-0005-0000-0000-000034050000}"/>
    <cellStyle name="Had3 2 4 2 3" xfId="1358" xr:uid="{00000000-0005-0000-0000-000035050000}"/>
    <cellStyle name="Had3 2 4 2 4" xfId="1635" xr:uid="{00000000-0005-0000-0000-000036050000}"/>
    <cellStyle name="Had3 2 4 2 5" xfId="1912" xr:uid="{00000000-0005-0000-0000-000037050000}"/>
    <cellStyle name="Had3 2 4 3" xfId="919" xr:uid="{00000000-0005-0000-0000-000038050000}"/>
    <cellStyle name="Had3 2 4 4" xfId="1201" xr:uid="{00000000-0005-0000-0000-000039050000}"/>
    <cellStyle name="Had3 2 4 5" xfId="1483" xr:uid="{00000000-0005-0000-0000-00003A050000}"/>
    <cellStyle name="Had3 2 4 6" xfId="1760" xr:uid="{00000000-0005-0000-0000-00003B050000}"/>
    <cellStyle name="Had3 2 5" xfId="528" xr:uid="{00000000-0005-0000-0000-00003C050000}"/>
    <cellStyle name="Had3 2 5 2" xfId="695" xr:uid="{00000000-0005-0000-0000-00003D050000}"/>
    <cellStyle name="Had3 2 5 2 2" xfId="1083" xr:uid="{00000000-0005-0000-0000-00003E050000}"/>
    <cellStyle name="Had3 2 5 2 3" xfId="1365" xr:uid="{00000000-0005-0000-0000-00003F050000}"/>
    <cellStyle name="Had3 2 5 2 4" xfId="1642" xr:uid="{00000000-0005-0000-0000-000040050000}"/>
    <cellStyle name="Had3 2 5 2 5" xfId="1919" xr:uid="{00000000-0005-0000-0000-000041050000}"/>
    <cellStyle name="Had3 2 5 3" xfId="926" xr:uid="{00000000-0005-0000-0000-000042050000}"/>
    <cellStyle name="Had3 2 5 4" xfId="1208" xr:uid="{00000000-0005-0000-0000-000043050000}"/>
    <cellStyle name="Had3 2 5 5" xfId="1490" xr:uid="{00000000-0005-0000-0000-000044050000}"/>
    <cellStyle name="Had3 2 5 6" xfId="1767" xr:uid="{00000000-0005-0000-0000-000045050000}"/>
    <cellStyle name="Had3 2 6" xfId="523" xr:uid="{00000000-0005-0000-0000-000046050000}"/>
    <cellStyle name="Had3 2 6 2" xfId="690" xr:uid="{00000000-0005-0000-0000-000047050000}"/>
    <cellStyle name="Had3 2 6 2 2" xfId="1078" xr:uid="{00000000-0005-0000-0000-000048050000}"/>
    <cellStyle name="Had3 2 6 2 3" xfId="1360" xr:uid="{00000000-0005-0000-0000-000049050000}"/>
    <cellStyle name="Had3 2 6 2 4" xfId="1637" xr:uid="{00000000-0005-0000-0000-00004A050000}"/>
    <cellStyle name="Had3 2 6 2 5" xfId="1914" xr:uid="{00000000-0005-0000-0000-00004B050000}"/>
    <cellStyle name="Had3 2 6 3" xfId="921" xr:uid="{00000000-0005-0000-0000-00004C050000}"/>
    <cellStyle name="Had3 2 6 4" xfId="1203" xr:uid="{00000000-0005-0000-0000-00004D050000}"/>
    <cellStyle name="Had3 2 6 5" xfId="1485" xr:uid="{00000000-0005-0000-0000-00004E050000}"/>
    <cellStyle name="Had3 2 6 6" xfId="1762" xr:uid="{00000000-0005-0000-0000-00004F050000}"/>
    <cellStyle name="Had3 2 7" xfId="499" xr:uid="{00000000-0005-0000-0000-000050050000}"/>
    <cellStyle name="Had3 2 7 2" xfId="666" xr:uid="{00000000-0005-0000-0000-000051050000}"/>
    <cellStyle name="Had3 2 7 2 2" xfId="1057" xr:uid="{00000000-0005-0000-0000-000052050000}"/>
    <cellStyle name="Had3 2 7 2 3" xfId="1339" xr:uid="{00000000-0005-0000-0000-000053050000}"/>
    <cellStyle name="Had3 2 7 2 4" xfId="1617" xr:uid="{00000000-0005-0000-0000-000054050000}"/>
    <cellStyle name="Had3 2 7 2 5" xfId="1894" xr:uid="{00000000-0005-0000-0000-000055050000}"/>
    <cellStyle name="Had3 2 7 3" xfId="901" xr:uid="{00000000-0005-0000-0000-000056050000}"/>
    <cellStyle name="Had3 2 7 4" xfId="1183" xr:uid="{00000000-0005-0000-0000-000057050000}"/>
    <cellStyle name="Had3 2 7 5" xfId="1465" xr:uid="{00000000-0005-0000-0000-000058050000}"/>
    <cellStyle name="Had3 2 7 6" xfId="1742" xr:uid="{00000000-0005-0000-0000-000059050000}"/>
    <cellStyle name="Had3 2 8" xfId="453" xr:uid="{00000000-0005-0000-0000-00005A050000}"/>
    <cellStyle name="Had3 2 8 2" xfId="620" xr:uid="{00000000-0005-0000-0000-00005B050000}"/>
    <cellStyle name="Had3 2 8 2 2" xfId="1011" xr:uid="{00000000-0005-0000-0000-00005C050000}"/>
    <cellStyle name="Had3 2 8 2 3" xfId="1293" xr:uid="{00000000-0005-0000-0000-00005D050000}"/>
    <cellStyle name="Had3 2 8 2 4" xfId="1571" xr:uid="{00000000-0005-0000-0000-00005E050000}"/>
    <cellStyle name="Had3 2 8 2 5" xfId="1848" xr:uid="{00000000-0005-0000-0000-00005F050000}"/>
    <cellStyle name="Had3 2 8 3" xfId="855" xr:uid="{00000000-0005-0000-0000-000060050000}"/>
    <cellStyle name="Had3 2 8 4" xfId="1137" xr:uid="{00000000-0005-0000-0000-000061050000}"/>
    <cellStyle name="Had3 2 8 5" xfId="1419" xr:uid="{00000000-0005-0000-0000-000062050000}"/>
    <cellStyle name="Had3 2 8 6" xfId="1696" xr:uid="{00000000-0005-0000-0000-000063050000}"/>
    <cellStyle name="Had3 2 9" xfId="556" xr:uid="{00000000-0005-0000-0000-000064050000}"/>
    <cellStyle name="Had3 2 9 2" xfId="720" xr:uid="{00000000-0005-0000-0000-000065050000}"/>
    <cellStyle name="Had3 2 9 2 2" xfId="1108" xr:uid="{00000000-0005-0000-0000-000066050000}"/>
    <cellStyle name="Had3 2 9 2 3" xfId="1390" xr:uid="{00000000-0005-0000-0000-000067050000}"/>
    <cellStyle name="Had3 2 9 2 4" xfId="1667" xr:uid="{00000000-0005-0000-0000-000068050000}"/>
    <cellStyle name="Had3 2 9 2 5" xfId="1944" xr:uid="{00000000-0005-0000-0000-000069050000}"/>
    <cellStyle name="Had3 2 9 3" xfId="953" xr:uid="{00000000-0005-0000-0000-00006A050000}"/>
    <cellStyle name="Had3 2 9 4" xfId="1235" xr:uid="{00000000-0005-0000-0000-00006B050000}"/>
    <cellStyle name="Had3 2 9 5" xfId="1517" xr:uid="{00000000-0005-0000-0000-00006C050000}"/>
    <cellStyle name="Had3 2 9 6" xfId="1794" xr:uid="{00000000-0005-0000-0000-00006D050000}"/>
    <cellStyle name="Had3 3" xfId="434" xr:uid="{00000000-0005-0000-0000-00006E050000}"/>
    <cellStyle name="Had3 3 2" xfId="602" xr:uid="{00000000-0005-0000-0000-00006F050000}"/>
    <cellStyle name="Had3 3 2 2" xfId="994" xr:uid="{00000000-0005-0000-0000-000070050000}"/>
    <cellStyle name="Had3 3 2 3" xfId="1276" xr:uid="{00000000-0005-0000-0000-000071050000}"/>
    <cellStyle name="Had3 3 2 4" xfId="1554" xr:uid="{00000000-0005-0000-0000-000072050000}"/>
    <cellStyle name="Had3 3 2 5" xfId="1831" xr:uid="{00000000-0005-0000-0000-000073050000}"/>
    <cellStyle name="Had3 3 3" xfId="837" xr:uid="{00000000-0005-0000-0000-000074050000}"/>
    <cellStyle name="Had3 3 4" xfId="800" xr:uid="{00000000-0005-0000-0000-000075050000}"/>
    <cellStyle name="Had3 3 5" xfId="816" xr:uid="{00000000-0005-0000-0000-000076050000}"/>
    <cellStyle name="Had3 3 6" xfId="815" xr:uid="{00000000-0005-0000-0000-000077050000}"/>
    <cellStyle name="Had3 4" xfId="513" xr:uid="{00000000-0005-0000-0000-000078050000}"/>
    <cellStyle name="Had3 4 2" xfId="680" xr:uid="{00000000-0005-0000-0000-000079050000}"/>
    <cellStyle name="Had3 4 2 2" xfId="1070" xr:uid="{00000000-0005-0000-0000-00007A050000}"/>
    <cellStyle name="Had3 4 2 3" xfId="1352" xr:uid="{00000000-0005-0000-0000-00007B050000}"/>
    <cellStyle name="Had3 4 2 4" xfId="1630" xr:uid="{00000000-0005-0000-0000-00007C050000}"/>
    <cellStyle name="Had3 4 2 5" xfId="1907" xr:uid="{00000000-0005-0000-0000-00007D050000}"/>
    <cellStyle name="Had3 4 3" xfId="914" xr:uid="{00000000-0005-0000-0000-00007E050000}"/>
    <cellStyle name="Had3 4 4" xfId="1196" xr:uid="{00000000-0005-0000-0000-00007F050000}"/>
    <cellStyle name="Had3 4 5" xfId="1478" xr:uid="{00000000-0005-0000-0000-000080050000}"/>
    <cellStyle name="Had3 4 6" xfId="1755" xr:uid="{00000000-0005-0000-0000-000081050000}"/>
    <cellStyle name="Had3 5" xfId="458" xr:uid="{00000000-0005-0000-0000-000082050000}"/>
    <cellStyle name="Had3 5 2" xfId="625" xr:uid="{00000000-0005-0000-0000-000083050000}"/>
    <cellStyle name="Had3 5 2 2" xfId="1016" xr:uid="{00000000-0005-0000-0000-000084050000}"/>
    <cellStyle name="Had3 5 2 3" xfId="1298" xr:uid="{00000000-0005-0000-0000-000085050000}"/>
    <cellStyle name="Had3 5 2 4" xfId="1576" xr:uid="{00000000-0005-0000-0000-000086050000}"/>
    <cellStyle name="Had3 5 2 5" xfId="1853" xr:uid="{00000000-0005-0000-0000-000087050000}"/>
    <cellStyle name="Had3 5 3" xfId="860" xr:uid="{00000000-0005-0000-0000-000088050000}"/>
    <cellStyle name="Had3 5 4" xfId="1142" xr:uid="{00000000-0005-0000-0000-000089050000}"/>
    <cellStyle name="Had3 5 5" xfId="1424" xr:uid="{00000000-0005-0000-0000-00008A050000}"/>
    <cellStyle name="Had3 5 6" xfId="1701" xr:uid="{00000000-0005-0000-0000-00008B050000}"/>
    <cellStyle name="Had3 6" xfId="548" xr:uid="{00000000-0005-0000-0000-00008C050000}"/>
    <cellStyle name="Had3 6 2" xfId="713" xr:uid="{00000000-0005-0000-0000-00008D050000}"/>
    <cellStyle name="Had3 6 2 2" xfId="1101" xr:uid="{00000000-0005-0000-0000-00008E050000}"/>
    <cellStyle name="Had3 6 2 3" xfId="1383" xr:uid="{00000000-0005-0000-0000-00008F050000}"/>
    <cellStyle name="Had3 6 2 4" xfId="1660" xr:uid="{00000000-0005-0000-0000-000090050000}"/>
    <cellStyle name="Had3 6 2 5" xfId="1937" xr:uid="{00000000-0005-0000-0000-000091050000}"/>
    <cellStyle name="Had3 6 3" xfId="945" xr:uid="{00000000-0005-0000-0000-000092050000}"/>
    <cellStyle name="Had3 6 4" xfId="1227" xr:uid="{00000000-0005-0000-0000-000093050000}"/>
    <cellStyle name="Had3 6 5" xfId="1509" xr:uid="{00000000-0005-0000-0000-000094050000}"/>
    <cellStyle name="Had3 6 6" xfId="1786" xr:uid="{00000000-0005-0000-0000-000095050000}"/>
    <cellStyle name="Had3 7" xfId="484" xr:uid="{00000000-0005-0000-0000-000096050000}"/>
    <cellStyle name="Had3 7 2" xfId="651" xr:uid="{00000000-0005-0000-0000-000097050000}"/>
    <cellStyle name="Had3 7 2 2" xfId="1042" xr:uid="{00000000-0005-0000-0000-000098050000}"/>
    <cellStyle name="Had3 7 2 3" xfId="1324" xr:uid="{00000000-0005-0000-0000-000099050000}"/>
    <cellStyle name="Had3 7 2 4" xfId="1602" xr:uid="{00000000-0005-0000-0000-00009A050000}"/>
    <cellStyle name="Had3 7 2 5" xfId="1879" xr:uid="{00000000-0005-0000-0000-00009B050000}"/>
    <cellStyle name="Had3 7 3" xfId="886" xr:uid="{00000000-0005-0000-0000-00009C050000}"/>
    <cellStyle name="Had3 7 4" xfId="1168" xr:uid="{00000000-0005-0000-0000-00009D050000}"/>
    <cellStyle name="Had3 7 5" xfId="1450" xr:uid="{00000000-0005-0000-0000-00009E050000}"/>
    <cellStyle name="Had3 7 6" xfId="1727" xr:uid="{00000000-0005-0000-0000-00009F050000}"/>
    <cellStyle name="Had3 8" xfId="496" xr:uid="{00000000-0005-0000-0000-0000A0050000}"/>
    <cellStyle name="Had3 8 2" xfId="663" xr:uid="{00000000-0005-0000-0000-0000A1050000}"/>
    <cellStyle name="Had3 8 2 2" xfId="1054" xr:uid="{00000000-0005-0000-0000-0000A2050000}"/>
    <cellStyle name="Had3 8 2 3" xfId="1336" xr:uid="{00000000-0005-0000-0000-0000A3050000}"/>
    <cellStyle name="Had3 8 2 4" xfId="1614" xr:uid="{00000000-0005-0000-0000-0000A4050000}"/>
    <cellStyle name="Had3 8 2 5" xfId="1891" xr:uid="{00000000-0005-0000-0000-0000A5050000}"/>
    <cellStyle name="Had3 8 3" xfId="898" xr:uid="{00000000-0005-0000-0000-0000A6050000}"/>
    <cellStyle name="Had3 8 4" xfId="1180" xr:uid="{00000000-0005-0000-0000-0000A7050000}"/>
    <cellStyle name="Had3 8 5" xfId="1462" xr:uid="{00000000-0005-0000-0000-0000A8050000}"/>
    <cellStyle name="Had3 8 6" xfId="1739" xr:uid="{00000000-0005-0000-0000-0000A9050000}"/>
    <cellStyle name="Had3 9" xfId="485" xr:uid="{00000000-0005-0000-0000-0000AA050000}"/>
    <cellStyle name="Had3 9 2" xfId="652" xr:uid="{00000000-0005-0000-0000-0000AB050000}"/>
    <cellStyle name="Had3 9 2 2" xfId="1043" xr:uid="{00000000-0005-0000-0000-0000AC050000}"/>
    <cellStyle name="Had3 9 2 3" xfId="1325" xr:uid="{00000000-0005-0000-0000-0000AD050000}"/>
    <cellStyle name="Had3 9 2 4" xfId="1603" xr:uid="{00000000-0005-0000-0000-0000AE050000}"/>
    <cellStyle name="Had3 9 2 5" xfId="1880" xr:uid="{00000000-0005-0000-0000-0000AF050000}"/>
    <cellStyle name="Had3 9 3" xfId="887" xr:uid="{00000000-0005-0000-0000-0000B0050000}"/>
    <cellStyle name="Had3 9 4" xfId="1169" xr:uid="{00000000-0005-0000-0000-0000B1050000}"/>
    <cellStyle name="Had3 9 5" xfId="1451" xr:uid="{00000000-0005-0000-0000-0000B2050000}"/>
    <cellStyle name="Had3 9 6" xfId="1728" xr:uid="{00000000-0005-0000-0000-0000B3050000}"/>
    <cellStyle name="Hyperlink" xfId="422" builtinId="8"/>
    <cellStyle name="Hyperlink 2" xfId="12" xr:uid="{00000000-0005-0000-0000-0000B5050000}"/>
    <cellStyle name="inxa" xfId="13" xr:uid="{00000000-0005-0000-0000-0000B6050000}"/>
    <cellStyle name="inxa 2" xfId="14" xr:uid="{00000000-0005-0000-0000-0000B7050000}"/>
    <cellStyle name="inxe" xfId="15" xr:uid="{00000000-0005-0000-0000-0000B8050000}"/>
    <cellStyle name="Normal" xfId="0" builtinId="0"/>
    <cellStyle name="Normal 10" xfId="424" xr:uid="{00000000-0005-0000-0000-0000BA050000}"/>
    <cellStyle name="Normal 10 2" xfId="515" xr:uid="{00000000-0005-0000-0000-0000BB050000}"/>
    <cellStyle name="Normal 10 2 2" xfId="682" xr:uid="{00000000-0005-0000-0000-0000BC050000}"/>
    <cellStyle name="Normal 10 2 2 2" xfId="769" xr:uid="{00000000-0005-0000-0000-0000BD050000}"/>
    <cellStyle name="Normal 10 2 2 2 2" xfId="2018" xr:uid="{00000000-0005-0000-0000-0000BE050000}"/>
    <cellStyle name="Normal 10 2 2 2 2 2" xfId="2265" xr:uid="{00000000-0005-0000-0000-0000BF050000}"/>
    <cellStyle name="Normal 10 2 2 2 3" xfId="2218" xr:uid="{00000000-0005-0000-0000-0000C0050000}"/>
    <cellStyle name="Normal 10 2 2 2 4" xfId="2113" xr:uid="{00000000-0005-0000-0000-0000C1050000}"/>
    <cellStyle name="Normal 10 2 2 3" xfId="1994" xr:uid="{00000000-0005-0000-0000-0000C2050000}"/>
    <cellStyle name="Normal 10 2 2 3 2" xfId="2242" xr:uid="{00000000-0005-0000-0000-0000C3050000}"/>
    <cellStyle name="Normal 10 2 2 4" xfId="2195" xr:uid="{00000000-0005-0000-0000-0000C4050000}"/>
    <cellStyle name="Normal 10 2 2 5" xfId="2056" xr:uid="{00000000-0005-0000-0000-0000C5050000}"/>
    <cellStyle name="Normal 10 2 3" xfId="757" xr:uid="{00000000-0005-0000-0000-0000C6050000}"/>
    <cellStyle name="Normal 10 2 3 2" xfId="2006" xr:uid="{00000000-0005-0000-0000-0000C7050000}"/>
    <cellStyle name="Normal 10 2 3 2 2" xfId="2253" xr:uid="{00000000-0005-0000-0000-0000C8050000}"/>
    <cellStyle name="Normal 10 2 3 3" xfId="2206" xr:uid="{00000000-0005-0000-0000-0000C9050000}"/>
    <cellStyle name="Normal 10 2 3 4" xfId="2112" xr:uid="{00000000-0005-0000-0000-0000CA050000}"/>
    <cellStyle name="Normal 10 2 4" xfId="1982" xr:uid="{00000000-0005-0000-0000-0000CB050000}"/>
    <cellStyle name="Normal 10 2 4 2" xfId="2230" xr:uid="{00000000-0005-0000-0000-0000CC050000}"/>
    <cellStyle name="Normal 10 2 5" xfId="2182" xr:uid="{00000000-0005-0000-0000-0000CD050000}"/>
    <cellStyle name="Normal 10 2 6" xfId="2055" xr:uid="{00000000-0005-0000-0000-0000CE050000}"/>
    <cellStyle name="Normal 10 3" xfId="593" xr:uid="{00000000-0005-0000-0000-0000CF050000}"/>
    <cellStyle name="Normal 10 3 2" xfId="764" xr:uid="{00000000-0005-0000-0000-0000D0050000}"/>
    <cellStyle name="Normal 10 3 2 2" xfId="2013" xr:uid="{00000000-0005-0000-0000-0000D1050000}"/>
    <cellStyle name="Normal 10 3 2 2 2" xfId="2260" xr:uid="{00000000-0005-0000-0000-0000D2050000}"/>
    <cellStyle name="Normal 10 3 2 3" xfId="2213" xr:uid="{00000000-0005-0000-0000-0000D3050000}"/>
    <cellStyle name="Normal 10 3 2 4" xfId="2114" xr:uid="{00000000-0005-0000-0000-0000D4050000}"/>
    <cellStyle name="Normal 10 3 3" xfId="1989" xr:uid="{00000000-0005-0000-0000-0000D5050000}"/>
    <cellStyle name="Normal 10 3 3 2" xfId="2237" xr:uid="{00000000-0005-0000-0000-0000D6050000}"/>
    <cellStyle name="Normal 10 3 4" xfId="2190" xr:uid="{00000000-0005-0000-0000-0000D7050000}"/>
    <cellStyle name="Normal 10 3 5" xfId="2057" xr:uid="{00000000-0005-0000-0000-0000D8050000}"/>
    <cellStyle name="Normal 10 4" xfId="752" xr:uid="{00000000-0005-0000-0000-0000D9050000}"/>
    <cellStyle name="Normal 10 4 2" xfId="2001" xr:uid="{00000000-0005-0000-0000-0000DA050000}"/>
    <cellStyle name="Normal 10 4 2 2" xfId="2248" xr:uid="{00000000-0005-0000-0000-0000DB050000}"/>
    <cellStyle name="Normal 10 4 2 3" xfId="2137" xr:uid="{00000000-0005-0000-0000-0000DC050000}"/>
    <cellStyle name="Normal 10 4 3" xfId="2201" xr:uid="{00000000-0005-0000-0000-0000DD050000}"/>
    <cellStyle name="Normal 10 4 4" xfId="2081" xr:uid="{00000000-0005-0000-0000-0000DE050000}"/>
    <cellStyle name="Normal 10 5" xfId="1977" xr:uid="{00000000-0005-0000-0000-0000DF050000}"/>
    <cellStyle name="Normal 10 5 2" xfId="2225" xr:uid="{00000000-0005-0000-0000-0000E0050000}"/>
    <cellStyle name="Normal 10 5 3" xfId="2111" xr:uid="{00000000-0005-0000-0000-0000E1050000}"/>
    <cellStyle name="Normal 10 6" xfId="2175" xr:uid="{00000000-0005-0000-0000-0000E2050000}"/>
    <cellStyle name="Normal 10 7" xfId="2054" xr:uid="{00000000-0005-0000-0000-0000E3050000}"/>
    <cellStyle name="Normal 11" xfId="425" xr:uid="{00000000-0005-0000-0000-0000E4050000}"/>
    <cellStyle name="Normal 11 2" xfId="2059" xr:uid="{00000000-0005-0000-0000-0000E5050000}"/>
    <cellStyle name="Normal 11 2 2" xfId="2116" xr:uid="{00000000-0005-0000-0000-0000E6050000}"/>
    <cellStyle name="Normal 11 3" xfId="2083" xr:uid="{00000000-0005-0000-0000-0000E7050000}"/>
    <cellStyle name="Normal 11 3 2" xfId="2139" xr:uid="{00000000-0005-0000-0000-0000E8050000}"/>
    <cellStyle name="Normal 11 4" xfId="2115" xr:uid="{00000000-0005-0000-0000-0000E9050000}"/>
    <cellStyle name="Normal 11 5" xfId="2176" xr:uid="{00000000-0005-0000-0000-0000EA050000}"/>
    <cellStyle name="Normal 11 6" xfId="2058" xr:uid="{00000000-0005-0000-0000-0000EB050000}"/>
    <cellStyle name="Normal 12" xfId="426" xr:uid="{00000000-0005-0000-0000-0000EC050000}"/>
    <cellStyle name="Normal 12 2" xfId="517" xr:uid="{00000000-0005-0000-0000-0000ED050000}"/>
    <cellStyle name="Normal 12 2 2" xfId="684" xr:uid="{00000000-0005-0000-0000-0000EE050000}"/>
    <cellStyle name="Normal 12 2 2 2" xfId="770" xr:uid="{00000000-0005-0000-0000-0000EF050000}"/>
    <cellStyle name="Normal 12 2 2 2 2" xfId="2019" xr:uid="{00000000-0005-0000-0000-0000F0050000}"/>
    <cellStyle name="Normal 12 2 2 2 2 2" xfId="2266" xr:uid="{00000000-0005-0000-0000-0000F1050000}"/>
    <cellStyle name="Normal 12 2 2 2 3" xfId="2219" xr:uid="{00000000-0005-0000-0000-0000F2050000}"/>
    <cellStyle name="Normal 12 2 2 3" xfId="1995" xr:uid="{00000000-0005-0000-0000-0000F3050000}"/>
    <cellStyle name="Normal 12 2 2 3 2" xfId="2243" xr:uid="{00000000-0005-0000-0000-0000F4050000}"/>
    <cellStyle name="Normal 12 2 2 4" xfId="2196" xr:uid="{00000000-0005-0000-0000-0000F5050000}"/>
    <cellStyle name="Normal 12 2 3" xfId="758" xr:uid="{00000000-0005-0000-0000-0000F6050000}"/>
    <cellStyle name="Normal 12 2 3 2" xfId="2007" xr:uid="{00000000-0005-0000-0000-0000F7050000}"/>
    <cellStyle name="Normal 12 2 3 2 2" xfId="2254" xr:uid="{00000000-0005-0000-0000-0000F8050000}"/>
    <cellStyle name="Normal 12 2 3 3" xfId="2207" xr:uid="{00000000-0005-0000-0000-0000F9050000}"/>
    <cellStyle name="Normal 12 2 4" xfId="1983" xr:uid="{00000000-0005-0000-0000-0000FA050000}"/>
    <cellStyle name="Normal 12 2 4 2" xfId="2231" xr:uid="{00000000-0005-0000-0000-0000FB050000}"/>
    <cellStyle name="Normal 12 2 5" xfId="2183" xr:uid="{00000000-0005-0000-0000-0000FC050000}"/>
    <cellStyle name="Normal 12 3" xfId="594" xr:uid="{00000000-0005-0000-0000-0000FD050000}"/>
    <cellStyle name="Normal 12 3 2" xfId="765" xr:uid="{00000000-0005-0000-0000-0000FE050000}"/>
    <cellStyle name="Normal 12 3 2 2" xfId="2014" xr:uid="{00000000-0005-0000-0000-0000FF050000}"/>
    <cellStyle name="Normal 12 3 2 2 2" xfId="2261" xr:uid="{00000000-0005-0000-0000-000000060000}"/>
    <cellStyle name="Normal 12 3 2 3" xfId="2214" xr:uid="{00000000-0005-0000-0000-000001060000}"/>
    <cellStyle name="Normal 12 3 3" xfId="1990" xr:uid="{00000000-0005-0000-0000-000002060000}"/>
    <cellStyle name="Normal 12 3 3 2" xfId="2238" xr:uid="{00000000-0005-0000-0000-000003060000}"/>
    <cellStyle name="Normal 12 3 4" xfId="2191" xr:uid="{00000000-0005-0000-0000-000004060000}"/>
    <cellStyle name="Normal 12 4" xfId="753" xr:uid="{00000000-0005-0000-0000-000005060000}"/>
    <cellStyle name="Normal 12 4 2" xfId="2002" xr:uid="{00000000-0005-0000-0000-000006060000}"/>
    <cellStyle name="Normal 12 4 2 2" xfId="2249" xr:uid="{00000000-0005-0000-0000-000007060000}"/>
    <cellStyle name="Normal 12 4 3" xfId="2202" xr:uid="{00000000-0005-0000-0000-000008060000}"/>
    <cellStyle name="Normal 12 5" xfId="1978" xr:uid="{00000000-0005-0000-0000-000009060000}"/>
    <cellStyle name="Normal 12 5 2" xfId="2226" xr:uid="{00000000-0005-0000-0000-00000A060000}"/>
    <cellStyle name="Normal 12 6" xfId="2177" xr:uid="{00000000-0005-0000-0000-00000B060000}"/>
    <cellStyle name="Normal 12 7" xfId="2060" xr:uid="{00000000-0005-0000-0000-00000C060000}"/>
    <cellStyle name="Normal 13" xfId="427" xr:uid="{00000000-0005-0000-0000-00000D060000}"/>
    <cellStyle name="Normal 13 2" xfId="518" xr:uid="{00000000-0005-0000-0000-00000E060000}"/>
    <cellStyle name="Normal 13 2 2" xfId="685" xr:uid="{00000000-0005-0000-0000-00000F060000}"/>
    <cellStyle name="Normal 13 2 2 2" xfId="771" xr:uid="{00000000-0005-0000-0000-000010060000}"/>
    <cellStyle name="Normal 13 2 2 2 2" xfId="2020" xr:uid="{00000000-0005-0000-0000-000011060000}"/>
    <cellStyle name="Normal 13 2 2 2 2 2" xfId="2267" xr:uid="{00000000-0005-0000-0000-000012060000}"/>
    <cellStyle name="Normal 13 2 2 2 3" xfId="2220" xr:uid="{00000000-0005-0000-0000-000013060000}"/>
    <cellStyle name="Normal 13 2 2 3" xfId="1996" xr:uid="{00000000-0005-0000-0000-000014060000}"/>
    <cellStyle name="Normal 13 2 2 3 2" xfId="2244" xr:uid="{00000000-0005-0000-0000-000015060000}"/>
    <cellStyle name="Normal 13 2 2 4" xfId="2197" xr:uid="{00000000-0005-0000-0000-000016060000}"/>
    <cellStyle name="Normal 13 2 3" xfId="759" xr:uid="{00000000-0005-0000-0000-000017060000}"/>
    <cellStyle name="Normal 13 2 3 2" xfId="2008" xr:uid="{00000000-0005-0000-0000-000018060000}"/>
    <cellStyle name="Normal 13 2 3 2 2" xfId="2255" xr:uid="{00000000-0005-0000-0000-000019060000}"/>
    <cellStyle name="Normal 13 2 3 3" xfId="2208" xr:uid="{00000000-0005-0000-0000-00001A060000}"/>
    <cellStyle name="Normal 13 2 4" xfId="1984" xr:uid="{00000000-0005-0000-0000-00001B060000}"/>
    <cellStyle name="Normal 13 2 4 2" xfId="2232" xr:uid="{00000000-0005-0000-0000-00001C060000}"/>
    <cellStyle name="Normal 13 2 5" xfId="2184" xr:uid="{00000000-0005-0000-0000-00001D060000}"/>
    <cellStyle name="Normal 13 2 6" xfId="2086" xr:uid="{00000000-0005-0000-0000-00001E060000}"/>
    <cellStyle name="Normal 13 3" xfId="595" xr:uid="{00000000-0005-0000-0000-00001F060000}"/>
    <cellStyle name="Normal 13 3 2" xfId="766" xr:uid="{00000000-0005-0000-0000-000020060000}"/>
    <cellStyle name="Normal 13 3 2 2" xfId="2015" xr:uid="{00000000-0005-0000-0000-000021060000}"/>
    <cellStyle name="Normal 13 3 2 2 2" xfId="2262" xr:uid="{00000000-0005-0000-0000-000022060000}"/>
    <cellStyle name="Normal 13 3 2 3" xfId="2215" xr:uid="{00000000-0005-0000-0000-000023060000}"/>
    <cellStyle name="Normal 13 3 3" xfId="1991" xr:uid="{00000000-0005-0000-0000-000024060000}"/>
    <cellStyle name="Normal 13 3 3 2" xfId="2239" xr:uid="{00000000-0005-0000-0000-000025060000}"/>
    <cellStyle name="Normal 13 3 4" xfId="2192" xr:uid="{00000000-0005-0000-0000-000026060000}"/>
    <cellStyle name="Normal 13 4" xfId="754" xr:uid="{00000000-0005-0000-0000-000027060000}"/>
    <cellStyle name="Normal 13 4 2" xfId="2003" xr:uid="{00000000-0005-0000-0000-000028060000}"/>
    <cellStyle name="Normal 13 4 2 2" xfId="2250" xr:uid="{00000000-0005-0000-0000-000029060000}"/>
    <cellStyle name="Normal 13 4 3" xfId="2203" xr:uid="{00000000-0005-0000-0000-00002A060000}"/>
    <cellStyle name="Normal 13 5" xfId="1979" xr:uid="{00000000-0005-0000-0000-00002B060000}"/>
    <cellStyle name="Normal 13 5 2" xfId="2227" xr:uid="{00000000-0005-0000-0000-00002C060000}"/>
    <cellStyle name="Normal 13 6" xfId="2024" xr:uid="{00000000-0005-0000-0000-00002D060000}"/>
    <cellStyle name="Normal 13 6 2" xfId="2269" xr:uid="{00000000-0005-0000-0000-00002E060000}"/>
    <cellStyle name="Normal 13 7" xfId="2178" xr:uid="{00000000-0005-0000-0000-00002F060000}"/>
    <cellStyle name="Normal 13 8" xfId="2026" xr:uid="{00000000-0005-0000-0000-000030060000}"/>
    <cellStyle name="Normal 14" xfId="585" xr:uid="{00000000-0005-0000-0000-000031060000}"/>
    <cellStyle name="Normal 15" xfId="583" xr:uid="{00000000-0005-0000-0000-000032060000}"/>
    <cellStyle name="Normal 15 2" xfId="760" xr:uid="{00000000-0005-0000-0000-000033060000}"/>
    <cellStyle name="Normal 15 2 2" xfId="2009" xr:uid="{00000000-0005-0000-0000-000034060000}"/>
    <cellStyle name="Normal 15 2 2 2" xfId="2256" xr:uid="{00000000-0005-0000-0000-000035060000}"/>
    <cellStyle name="Normal 15 2 3" xfId="2209" xr:uid="{00000000-0005-0000-0000-000036060000}"/>
    <cellStyle name="Normal 15 3" xfId="1985" xr:uid="{00000000-0005-0000-0000-000037060000}"/>
    <cellStyle name="Normal 15 3 2" xfId="2233" xr:uid="{00000000-0005-0000-0000-000038060000}"/>
    <cellStyle name="Normal 15 4" xfId="2186" xr:uid="{00000000-0005-0000-0000-000039060000}"/>
    <cellStyle name="Normal 15 5" xfId="2084" xr:uid="{00000000-0005-0000-0000-00003A060000}"/>
    <cellStyle name="Normal 16" xfId="748" xr:uid="{00000000-0005-0000-0000-00003B060000}"/>
    <cellStyle name="Normal 17" xfId="747" xr:uid="{00000000-0005-0000-0000-00003C060000}"/>
    <cellStyle name="Normal 17 2" xfId="1998" xr:uid="{00000000-0005-0000-0000-00003D060000}"/>
    <cellStyle name="Normal 17 2 2" xfId="2245" xr:uid="{00000000-0005-0000-0000-00003E060000}"/>
    <cellStyle name="Normal 17 3" xfId="2198" xr:uid="{00000000-0005-0000-0000-00003F060000}"/>
    <cellStyle name="Normal 18" xfId="1969" xr:uid="{00000000-0005-0000-0000-000040060000}"/>
    <cellStyle name="Normal 18 2" xfId="2021" xr:uid="{00000000-0005-0000-0000-000041060000}"/>
    <cellStyle name="Normal 18 2 2" xfId="2268" xr:uid="{00000000-0005-0000-0000-000042060000}"/>
    <cellStyle name="Normal 18 3" xfId="2221" xr:uid="{00000000-0005-0000-0000-000043060000}"/>
    <cellStyle name="Normal 19" xfId="1973" xr:uid="{00000000-0005-0000-0000-000044060000}"/>
    <cellStyle name="Normal 2" xfId="16" xr:uid="{00000000-0005-0000-0000-000045060000}"/>
    <cellStyle name="Normal 2 2" xfId="17" xr:uid="{00000000-0005-0000-0000-000046060000}"/>
    <cellStyle name="Normal 2 2 2" xfId="396" xr:uid="{00000000-0005-0000-0000-000047060000}"/>
    <cellStyle name="Normal 2 3" xfId="18" xr:uid="{00000000-0005-0000-0000-000048060000}"/>
    <cellStyle name="Normal 2 3 2" xfId="437" xr:uid="{00000000-0005-0000-0000-000049060000}"/>
    <cellStyle name="Normal 2 3 2 2" xfId="605" xr:uid="{00000000-0005-0000-0000-00004A060000}"/>
    <cellStyle name="Normal 2 3 2 2 2" xfId="767" xr:uid="{00000000-0005-0000-0000-00004B060000}"/>
    <cellStyle name="Normal 2 3 2 2 2 2" xfId="2016" xr:uid="{00000000-0005-0000-0000-00004C060000}"/>
    <cellStyle name="Normal 2 3 2 2 2 2 2" xfId="2263" xr:uid="{00000000-0005-0000-0000-00004D060000}"/>
    <cellStyle name="Normal 2 3 2 2 2 2 3" xfId="2120" xr:uid="{00000000-0005-0000-0000-00004E060000}"/>
    <cellStyle name="Normal 2 3 2 2 2 3" xfId="2216" xr:uid="{00000000-0005-0000-0000-00004F060000}"/>
    <cellStyle name="Normal 2 3 2 2 2 4" xfId="2064" xr:uid="{00000000-0005-0000-0000-000050060000}"/>
    <cellStyle name="Normal 2 3 2 2 3" xfId="1992" xr:uid="{00000000-0005-0000-0000-000051060000}"/>
    <cellStyle name="Normal 2 3 2 2 3 2" xfId="2240" xr:uid="{00000000-0005-0000-0000-000052060000}"/>
    <cellStyle name="Normal 2 3 2 2 3 3" xfId="2119" xr:uid="{00000000-0005-0000-0000-000053060000}"/>
    <cellStyle name="Normal 2 3 2 2 4" xfId="2193" xr:uid="{00000000-0005-0000-0000-000054060000}"/>
    <cellStyle name="Normal 2 3 2 2 5" xfId="2063" xr:uid="{00000000-0005-0000-0000-000055060000}"/>
    <cellStyle name="Normal 2 3 2 3" xfId="755" xr:uid="{00000000-0005-0000-0000-000056060000}"/>
    <cellStyle name="Normal 2 3 2 3 2" xfId="2004" xr:uid="{00000000-0005-0000-0000-000057060000}"/>
    <cellStyle name="Normal 2 3 2 3 2 2" xfId="2251" xr:uid="{00000000-0005-0000-0000-000058060000}"/>
    <cellStyle name="Normal 2 3 2 3 2 3" xfId="2121" xr:uid="{00000000-0005-0000-0000-000059060000}"/>
    <cellStyle name="Normal 2 3 2 3 3" xfId="2204" xr:uid="{00000000-0005-0000-0000-00005A060000}"/>
    <cellStyle name="Normal 2 3 2 3 4" xfId="2065" xr:uid="{00000000-0005-0000-0000-00005B060000}"/>
    <cellStyle name="Normal 2 3 2 4" xfId="1980" xr:uid="{00000000-0005-0000-0000-00005C060000}"/>
    <cellStyle name="Normal 2 3 2 4 2" xfId="2228" xr:uid="{00000000-0005-0000-0000-00005D060000}"/>
    <cellStyle name="Normal 2 3 2 4 3" xfId="2118" xr:uid="{00000000-0005-0000-0000-00005E060000}"/>
    <cellStyle name="Normal 2 3 2 5" xfId="2179" xr:uid="{00000000-0005-0000-0000-00005F060000}"/>
    <cellStyle name="Normal 2 3 2 6" xfId="2062" xr:uid="{00000000-0005-0000-0000-000060060000}"/>
    <cellStyle name="Normal 2 3 3" xfId="589" xr:uid="{00000000-0005-0000-0000-000061060000}"/>
    <cellStyle name="Normal 2 3 3 2" xfId="762" xr:uid="{00000000-0005-0000-0000-000062060000}"/>
    <cellStyle name="Normal 2 3 3 2 2" xfId="2011" xr:uid="{00000000-0005-0000-0000-000063060000}"/>
    <cellStyle name="Normal 2 3 3 2 2 2" xfId="2124" xr:uid="{00000000-0005-0000-0000-000064060000}"/>
    <cellStyle name="Normal 2 3 3 2 2 3" xfId="2258" xr:uid="{00000000-0005-0000-0000-000065060000}"/>
    <cellStyle name="Normal 2 3 3 2 2 4" xfId="2068" xr:uid="{00000000-0005-0000-0000-000066060000}"/>
    <cellStyle name="Normal 2 3 3 2 3" xfId="2123" xr:uid="{00000000-0005-0000-0000-000067060000}"/>
    <cellStyle name="Normal 2 3 3 2 4" xfId="2211" xr:uid="{00000000-0005-0000-0000-000068060000}"/>
    <cellStyle name="Normal 2 3 3 2 5" xfId="2067" xr:uid="{00000000-0005-0000-0000-000069060000}"/>
    <cellStyle name="Normal 2 3 3 3" xfId="1987" xr:uid="{00000000-0005-0000-0000-00006A060000}"/>
    <cellStyle name="Normal 2 3 3 3 2" xfId="2125" xr:uid="{00000000-0005-0000-0000-00006B060000}"/>
    <cellStyle name="Normal 2 3 3 3 3" xfId="2235" xr:uid="{00000000-0005-0000-0000-00006C060000}"/>
    <cellStyle name="Normal 2 3 3 3 4" xfId="2069" xr:uid="{00000000-0005-0000-0000-00006D060000}"/>
    <cellStyle name="Normal 2 3 3 4" xfId="2122" xr:uid="{00000000-0005-0000-0000-00006E060000}"/>
    <cellStyle name="Normal 2 3 3 5" xfId="2188" xr:uid="{00000000-0005-0000-0000-00006F060000}"/>
    <cellStyle name="Normal 2 3 3 6" xfId="2066" xr:uid="{00000000-0005-0000-0000-000070060000}"/>
    <cellStyle name="Normal 2 3 4" xfId="750" xr:uid="{00000000-0005-0000-0000-000071060000}"/>
    <cellStyle name="Normal 2 3 4 2" xfId="1999" xr:uid="{00000000-0005-0000-0000-000072060000}"/>
    <cellStyle name="Normal 2 3 4 2 2" xfId="2127" xr:uid="{00000000-0005-0000-0000-000073060000}"/>
    <cellStyle name="Normal 2 3 4 2 3" xfId="2246" xr:uid="{00000000-0005-0000-0000-000074060000}"/>
    <cellStyle name="Normal 2 3 4 2 4" xfId="2071" xr:uid="{00000000-0005-0000-0000-000075060000}"/>
    <cellStyle name="Normal 2 3 4 3" xfId="2126" xr:uid="{00000000-0005-0000-0000-000076060000}"/>
    <cellStyle name="Normal 2 3 4 4" xfId="2199" xr:uid="{00000000-0005-0000-0000-000077060000}"/>
    <cellStyle name="Normal 2 3 4 5" xfId="2070" xr:uid="{00000000-0005-0000-0000-000078060000}"/>
    <cellStyle name="Normal 2 3 5" xfId="1975" xr:uid="{00000000-0005-0000-0000-000079060000}"/>
    <cellStyle name="Normal 2 3 5 2" xfId="2128" xr:uid="{00000000-0005-0000-0000-00007A060000}"/>
    <cellStyle name="Normal 2 3 5 3" xfId="2223" xr:uid="{00000000-0005-0000-0000-00007B060000}"/>
    <cellStyle name="Normal 2 3 5 4" xfId="2072" xr:uid="{00000000-0005-0000-0000-00007C060000}"/>
    <cellStyle name="Normal 2 3 6" xfId="2117" xr:uid="{00000000-0005-0000-0000-00007D060000}"/>
    <cellStyle name="Normal 2 3 7" xfId="2141" xr:uid="{00000000-0005-0000-0000-00007E060000}"/>
    <cellStyle name="Normal 2 3 8" xfId="2150" xr:uid="{00000000-0005-0000-0000-00007F060000}"/>
    <cellStyle name="Normal 2 3 9" xfId="2061" xr:uid="{00000000-0005-0000-0000-000080060000}"/>
    <cellStyle name="Normal 2 4" xfId="397" xr:uid="{00000000-0005-0000-0000-000081060000}"/>
    <cellStyle name="Normal 2 5" xfId="19" xr:uid="{00000000-0005-0000-0000-000082060000}"/>
    <cellStyle name="Normal 20" xfId="1972" xr:uid="{00000000-0005-0000-0000-000083060000}"/>
    <cellStyle name="Normal 20 2" xfId="2222" xr:uid="{00000000-0005-0000-0000-000084060000}"/>
    <cellStyle name="Normal 3" xfId="20" xr:uid="{00000000-0005-0000-0000-000085060000}"/>
    <cellStyle name="Normal 3 2" xfId="398" xr:uid="{00000000-0005-0000-0000-000086060000}"/>
    <cellStyle name="Normal 3 2 2" xfId="421" xr:uid="{00000000-0005-0000-0000-000087060000}"/>
    <cellStyle name="Normal 4" xfId="21" xr:uid="{00000000-0005-0000-0000-000088060000}"/>
    <cellStyle name="Normal 4 2" xfId="399" xr:uid="{00000000-0005-0000-0000-000089060000}"/>
    <cellStyle name="Normal 4 3" xfId="423" xr:uid="{00000000-0005-0000-0000-00008A060000}"/>
    <cellStyle name="Normal 4 4" xfId="1970" xr:uid="{00000000-0005-0000-0000-00008B060000}"/>
    <cellStyle name="Normal 5" xfId="22" xr:uid="{00000000-0005-0000-0000-00008C060000}"/>
    <cellStyle name="Normal 5 2" xfId="400" xr:uid="{00000000-0005-0000-0000-00008D060000}"/>
    <cellStyle name="Normal 6" xfId="23" xr:uid="{00000000-0005-0000-0000-00008E060000}"/>
    <cellStyle name="Normal 6 2" xfId="416" xr:uid="{00000000-0005-0000-0000-00008F060000}"/>
    <cellStyle name="Normal 6 2 2" xfId="512" xr:uid="{00000000-0005-0000-0000-000090060000}"/>
    <cellStyle name="Normal 6 2 2 2" xfId="679" xr:uid="{00000000-0005-0000-0000-000091060000}"/>
    <cellStyle name="Normal 6 2 2 2 2" xfId="768" xr:uid="{00000000-0005-0000-0000-000092060000}"/>
    <cellStyle name="Normal 6 2 2 2 2 2" xfId="2017" xr:uid="{00000000-0005-0000-0000-000093060000}"/>
    <cellStyle name="Normal 6 2 2 2 2 2 2" xfId="2264" xr:uid="{00000000-0005-0000-0000-000094060000}"/>
    <cellStyle name="Normal 6 2 2 2 2 3" xfId="2217" xr:uid="{00000000-0005-0000-0000-000095060000}"/>
    <cellStyle name="Normal 6 2 2 2 3" xfId="1993" xr:uid="{00000000-0005-0000-0000-000096060000}"/>
    <cellStyle name="Normal 6 2 2 2 3 2" xfId="2241" xr:uid="{00000000-0005-0000-0000-000097060000}"/>
    <cellStyle name="Normal 6 2 2 2 4" xfId="2194" xr:uid="{00000000-0005-0000-0000-000098060000}"/>
    <cellStyle name="Normal 6 2 2 3" xfId="756" xr:uid="{00000000-0005-0000-0000-000099060000}"/>
    <cellStyle name="Normal 6 2 2 3 2" xfId="2005" xr:uid="{00000000-0005-0000-0000-00009A060000}"/>
    <cellStyle name="Normal 6 2 2 3 2 2" xfId="2252" xr:uid="{00000000-0005-0000-0000-00009B060000}"/>
    <cellStyle name="Normal 6 2 2 3 3" xfId="2205" xr:uid="{00000000-0005-0000-0000-00009C060000}"/>
    <cellStyle name="Normal 6 2 2 4" xfId="1981" xr:uid="{00000000-0005-0000-0000-00009D060000}"/>
    <cellStyle name="Normal 6 2 2 4 2" xfId="2229" xr:uid="{00000000-0005-0000-0000-00009E060000}"/>
    <cellStyle name="Normal 6 2 2 5" xfId="2181" xr:uid="{00000000-0005-0000-0000-00009F060000}"/>
    <cellStyle name="Normal 6 2 3" xfId="592" xr:uid="{00000000-0005-0000-0000-0000A0060000}"/>
    <cellStyle name="Normal 6 2 3 2" xfId="763" xr:uid="{00000000-0005-0000-0000-0000A1060000}"/>
    <cellStyle name="Normal 6 2 3 2 2" xfId="2012" xr:uid="{00000000-0005-0000-0000-0000A2060000}"/>
    <cellStyle name="Normal 6 2 3 2 2 2" xfId="2259" xr:uid="{00000000-0005-0000-0000-0000A3060000}"/>
    <cellStyle name="Normal 6 2 3 2 3" xfId="2212" xr:uid="{00000000-0005-0000-0000-0000A4060000}"/>
    <cellStyle name="Normal 6 2 3 3" xfId="1988" xr:uid="{00000000-0005-0000-0000-0000A5060000}"/>
    <cellStyle name="Normal 6 2 3 3 2" xfId="2236" xr:uid="{00000000-0005-0000-0000-0000A6060000}"/>
    <cellStyle name="Normal 6 2 3 4" xfId="2189" xr:uid="{00000000-0005-0000-0000-0000A7060000}"/>
    <cellStyle name="Normal 6 2 4" xfId="751" xr:uid="{00000000-0005-0000-0000-0000A8060000}"/>
    <cellStyle name="Normal 6 2 4 2" xfId="2000" xr:uid="{00000000-0005-0000-0000-0000A9060000}"/>
    <cellStyle name="Normal 6 2 4 2 2" xfId="2247" xr:uid="{00000000-0005-0000-0000-0000AA060000}"/>
    <cellStyle name="Normal 6 2 4 3" xfId="2200" xr:uid="{00000000-0005-0000-0000-0000AB060000}"/>
    <cellStyle name="Normal 6 2 5" xfId="1976" xr:uid="{00000000-0005-0000-0000-0000AC060000}"/>
    <cellStyle name="Normal 6 2 5 2" xfId="2224" xr:uid="{00000000-0005-0000-0000-0000AD060000}"/>
    <cellStyle name="Normal 6 2 6" xfId="2174" xr:uid="{00000000-0005-0000-0000-0000AE060000}"/>
    <cellStyle name="Normal 7" xfId="39" xr:uid="{00000000-0005-0000-0000-0000AF060000}"/>
    <cellStyle name="Normal 7 2" xfId="449" xr:uid="{00000000-0005-0000-0000-0000B0060000}"/>
    <cellStyle name="Normal 7 2 2" xfId="2075" xr:uid="{00000000-0005-0000-0000-0000B1060000}"/>
    <cellStyle name="Normal 7 2 2 2" xfId="2131" xr:uid="{00000000-0005-0000-0000-0000B2060000}"/>
    <cellStyle name="Normal 7 2 3" xfId="2130" xr:uid="{00000000-0005-0000-0000-0000B3060000}"/>
    <cellStyle name="Normal 7 2 4" xfId="2180" xr:uid="{00000000-0005-0000-0000-0000B4060000}"/>
    <cellStyle name="Normal 7 2 5" xfId="2074" xr:uid="{00000000-0005-0000-0000-0000B5060000}"/>
    <cellStyle name="Normal 7 3" xfId="2076" xr:uid="{00000000-0005-0000-0000-0000B6060000}"/>
    <cellStyle name="Normal 7 3 2" xfId="2132" xr:uid="{00000000-0005-0000-0000-0000B7060000}"/>
    <cellStyle name="Normal 7 4" xfId="2082" xr:uid="{00000000-0005-0000-0000-0000B8060000}"/>
    <cellStyle name="Normal 7 4 2" xfId="2138" xr:uid="{00000000-0005-0000-0000-0000B9060000}"/>
    <cellStyle name="Normal 7 5" xfId="2129" xr:uid="{00000000-0005-0000-0000-0000BA060000}"/>
    <cellStyle name="Normal 7 6" xfId="2153" xr:uid="{00000000-0005-0000-0000-0000BB060000}"/>
    <cellStyle name="Normal 7 7" xfId="2073" xr:uid="{00000000-0005-0000-0000-0000BC060000}"/>
    <cellStyle name="Normal 8" xfId="410" xr:uid="{00000000-0005-0000-0000-0000BD060000}"/>
    <cellStyle name="Normal 8 2" xfId="535" xr:uid="{00000000-0005-0000-0000-0000BE060000}"/>
    <cellStyle name="Normal 8 2 2" xfId="2079" xr:uid="{00000000-0005-0000-0000-0000BF060000}"/>
    <cellStyle name="Normal 8 2 2 2" xfId="2135" xr:uid="{00000000-0005-0000-0000-0000C0060000}"/>
    <cellStyle name="Normal 8 2 3" xfId="2134" xr:uid="{00000000-0005-0000-0000-0000C1060000}"/>
    <cellStyle name="Normal 8 2 4" xfId="2185" xr:uid="{00000000-0005-0000-0000-0000C2060000}"/>
    <cellStyle name="Normal 8 2 5" xfId="2078" xr:uid="{00000000-0005-0000-0000-0000C3060000}"/>
    <cellStyle name="Normal 8 3" xfId="2080" xr:uid="{00000000-0005-0000-0000-0000C4060000}"/>
    <cellStyle name="Normal 8 3 2" xfId="2136" xr:uid="{00000000-0005-0000-0000-0000C5060000}"/>
    <cellStyle name="Normal 8 4" xfId="2133" xr:uid="{00000000-0005-0000-0000-0000C6060000}"/>
    <cellStyle name="Normal 8 5" xfId="2173" xr:uid="{00000000-0005-0000-0000-0000C7060000}"/>
    <cellStyle name="Normal 8 6" xfId="2077" xr:uid="{00000000-0005-0000-0000-0000C8060000}"/>
    <cellStyle name="Normal 9" xfId="24" xr:uid="{00000000-0005-0000-0000-0000C9060000}"/>
    <cellStyle name="NotA" xfId="25" xr:uid="{00000000-0005-0000-0000-0000CA060000}"/>
    <cellStyle name="Note 2" xfId="26" xr:uid="{00000000-0005-0000-0000-0000CB060000}"/>
    <cellStyle name="Percent" xfId="746" builtinId="5"/>
    <cellStyle name="Percent 2" xfId="37" xr:uid="{00000000-0005-0000-0000-0000CD060000}"/>
    <cellStyle name="Percent 3" xfId="584" xr:uid="{00000000-0005-0000-0000-0000CE060000}"/>
    <cellStyle name="Percent 3 2" xfId="761" xr:uid="{00000000-0005-0000-0000-0000CF060000}"/>
    <cellStyle name="Percent 3 2 2" xfId="2010" xr:uid="{00000000-0005-0000-0000-0000D0060000}"/>
    <cellStyle name="Percent 3 2 2 2" xfId="2257" xr:uid="{00000000-0005-0000-0000-0000D1060000}"/>
    <cellStyle name="Percent 3 2 3" xfId="2210" xr:uid="{00000000-0005-0000-0000-0000D2060000}"/>
    <cellStyle name="Percent 3 3" xfId="1986" xr:uid="{00000000-0005-0000-0000-0000D3060000}"/>
    <cellStyle name="Percent 3 3 2" xfId="2234" xr:uid="{00000000-0005-0000-0000-0000D4060000}"/>
    <cellStyle name="Percent 3 4" xfId="2187" xr:uid="{00000000-0005-0000-0000-0000D5060000}"/>
    <cellStyle name="Percent 4" xfId="772" xr:uid="{00000000-0005-0000-0000-0000D6060000}"/>
    <cellStyle name="Percent 5" xfId="1997" xr:uid="{00000000-0005-0000-0000-0000D7060000}"/>
    <cellStyle name="T1" xfId="27" xr:uid="{00000000-0005-0000-0000-0000D8060000}"/>
    <cellStyle name="T1 2" xfId="401" xr:uid="{00000000-0005-0000-0000-0000D9060000}"/>
    <cellStyle name="T1 2 2" xfId="417" xr:uid="{00000000-0005-0000-0000-0000DA060000}"/>
    <cellStyle name="T2" xfId="28" xr:uid="{00000000-0005-0000-0000-0000DB060000}"/>
    <cellStyle name="T2 2" xfId="29" xr:uid="{00000000-0005-0000-0000-0000DC060000}"/>
    <cellStyle name="T2 2 2" xfId="418" xr:uid="{00000000-0005-0000-0000-0000DD060000}"/>
    <cellStyle name="T2 3" xfId="402" xr:uid="{00000000-0005-0000-0000-0000DE060000}"/>
    <cellStyle name="T2 4" xfId="419" xr:uid="{00000000-0005-0000-0000-0000DF060000}"/>
    <cellStyle name="Total 2" xfId="30" xr:uid="{00000000-0005-0000-0000-0000E0060000}"/>
    <cellStyle name="Total 2 10" xfId="477" xr:uid="{00000000-0005-0000-0000-0000E1060000}"/>
    <cellStyle name="Total 2 10 2" xfId="644" xr:uid="{00000000-0005-0000-0000-0000E2060000}"/>
    <cellStyle name="Total 2 10 2 2" xfId="1035" xr:uid="{00000000-0005-0000-0000-0000E3060000}"/>
    <cellStyle name="Total 2 10 2 3" xfId="1317" xr:uid="{00000000-0005-0000-0000-0000E4060000}"/>
    <cellStyle name="Total 2 10 2 4" xfId="1595" xr:uid="{00000000-0005-0000-0000-0000E5060000}"/>
    <cellStyle name="Total 2 10 2 5" xfId="1872" xr:uid="{00000000-0005-0000-0000-0000E6060000}"/>
    <cellStyle name="Total 2 10 3" xfId="879" xr:uid="{00000000-0005-0000-0000-0000E7060000}"/>
    <cellStyle name="Total 2 10 4" xfId="1161" xr:uid="{00000000-0005-0000-0000-0000E8060000}"/>
    <cellStyle name="Total 2 10 5" xfId="1443" xr:uid="{00000000-0005-0000-0000-0000E9060000}"/>
    <cellStyle name="Total 2 10 6" xfId="1720" xr:uid="{00000000-0005-0000-0000-0000EA060000}"/>
    <cellStyle name="Total 2 11" xfId="509" xr:uid="{00000000-0005-0000-0000-0000EB060000}"/>
    <cellStyle name="Total 2 11 2" xfId="676" xr:uid="{00000000-0005-0000-0000-0000EC060000}"/>
    <cellStyle name="Total 2 11 2 2" xfId="1067" xr:uid="{00000000-0005-0000-0000-0000ED060000}"/>
    <cellStyle name="Total 2 11 2 3" xfId="1349" xr:uid="{00000000-0005-0000-0000-0000EE060000}"/>
    <cellStyle name="Total 2 11 2 4" xfId="1627" xr:uid="{00000000-0005-0000-0000-0000EF060000}"/>
    <cellStyle name="Total 2 11 2 5" xfId="1904" xr:uid="{00000000-0005-0000-0000-0000F0060000}"/>
    <cellStyle name="Total 2 11 3" xfId="911" xr:uid="{00000000-0005-0000-0000-0000F1060000}"/>
    <cellStyle name="Total 2 11 4" xfId="1193" xr:uid="{00000000-0005-0000-0000-0000F2060000}"/>
    <cellStyle name="Total 2 11 5" xfId="1475" xr:uid="{00000000-0005-0000-0000-0000F3060000}"/>
    <cellStyle name="Total 2 11 6" xfId="1752" xr:uid="{00000000-0005-0000-0000-0000F4060000}"/>
    <cellStyle name="Total 2 12" xfId="462" xr:uid="{00000000-0005-0000-0000-0000F5060000}"/>
    <cellStyle name="Total 2 12 2" xfId="629" xr:uid="{00000000-0005-0000-0000-0000F6060000}"/>
    <cellStyle name="Total 2 12 2 2" xfId="1020" xr:uid="{00000000-0005-0000-0000-0000F7060000}"/>
    <cellStyle name="Total 2 12 2 3" xfId="1302" xr:uid="{00000000-0005-0000-0000-0000F8060000}"/>
    <cellStyle name="Total 2 12 2 4" xfId="1580" xr:uid="{00000000-0005-0000-0000-0000F9060000}"/>
    <cellStyle name="Total 2 12 2 5" xfId="1857" xr:uid="{00000000-0005-0000-0000-0000FA060000}"/>
    <cellStyle name="Total 2 12 3" xfId="864" xr:uid="{00000000-0005-0000-0000-0000FB060000}"/>
    <cellStyle name="Total 2 12 4" xfId="1146" xr:uid="{00000000-0005-0000-0000-0000FC060000}"/>
    <cellStyle name="Total 2 12 5" xfId="1428" xr:uid="{00000000-0005-0000-0000-0000FD060000}"/>
    <cellStyle name="Total 2 12 6" xfId="1705" xr:uid="{00000000-0005-0000-0000-0000FE060000}"/>
    <cellStyle name="Total 2 13" xfId="559" xr:uid="{00000000-0005-0000-0000-0000FF060000}"/>
    <cellStyle name="Total 2 13 2" xfId="723" xr:uid="{00000000-0005-0000-0000-000000070000}"/>
    <cellStyle name="Total 2 13 2 2" xfId="1111" xr:uid="{00000000-0005-0000-0000-000001070000}"/>
    <cellStyle name="Total 2 13 2 3" xfId="1393" xr:uid="{00000000-0005-0000-0000-000002070000}"/>
    <cellStyle name="Total 2 13 2 4" xfId="1670" xr:uid="{00000000-0005-0000-0000-000003070000}"/>
    <cellStyle name="Total 2 13 2 5" xfId="1947" xr:uid="{00000000-0005-0000-0000-000004070000}"/>
    <cellStyle name="Total 2 13 3" xfId="956" xr:uid="{00000000-0005-0000-0000-000005070000}"/>
    <cellStyle name="Total 2 13 4" xfId="1238" xr:uid="{00000000-0005-0000-0000-000006070000}"/>
    <cellStyle name="Total 2 13 5" xfId="1520" xr:uid="{00000000-0005-0000-0000-000007070000}"/>
    <cellStyle name="Total 2 13 6" xfId="1797" xr:uid="{00000000-0005-0000-0000-000008070000}"/>
    <cellStyle name="Total 2 14" xfId="565" xr:uid="{00000000-0005-0000-0000-000009070000}"/>
    <cellStyle name="Total 2 14 2" xfId="729" xr:uid="{00000000-0005-0000-0000-00000A070000}"/>
    <cellStyle name="Total 2 14 2 2" xfId="1117" xr:uid="{00000000-0005-0000-0000-00000B070000}"/>
    <cellStyle name="Total 2 14 2 3" xfId="1399" xr:uid="{00000000-0005-0000-0000-00000C070000}"/>
    <cellStyle name="Total 2 14 2 4" xfId="1676" xr:uid="{00000000-0005-0000-0000-00000D070000}"/>
    <cellStyle name="Total 2 14 2 5" xfId="1953" xr:uid="{00000000-0005-0000-0000-00000E070000}"/>
    <cellStyle name="Total 2 14 3" xfId="962" xr:uid="{00000000-0005-0000-0000-00000F070000}"/>
    <cellStyle name="Total 2 14 4" xfId="1244" xr:uid="{00000000-0005-0000-0000-000010070000}"/>
    <cellStyle name="Total 2 14 5" xfId="1526" xr:uid="{00000000-0005-0000-0000-000011070000}"/>
    <cellStyle name="Total 2 14 6" xfId="1803" xr:uid="{00000000-0005-0000-0000-000012070000}"/>
    <cellStyle name="Total 2 15" xfId="566" xr:uid="{00000000-0005-0000-0000-000013070000}"/>
    <cellStyle name="Total 2 15 2" xfId="730" xr:uid="{00000000-0005-0000-0000-000014070000}"/>
    <cellStyle name="Total 2 15 2 2" xfId="1118" xr:uid="{00000000-0005-0000-0000-000015070000}"/>
    <cellStyle name="Total 2 15 2 3" xfId="1400" xr:uid="{00000000-0005-0000-0000-000016070000}"/>
    <cellStyle name="Total 2 15 2 4" xfId="1677" xr:uid="{00000000-0005-0000-0000-000017070000}"/>
    <cellStyle name="Total 2 15 2 5" xfId="1954" xr:uid="{00000000-0005-0000-0000-000018070000}"/>
    <cellStyle name="Total 2 15 3" xfId="963" xr:uid="{00000000-0005-0000-0000-000019070000}"/>
    <cellStyle name="Total 2 15 4" xfId="1245" xr:uid="{00000000-0005-0000-0000-00001A070000}"/>
    <cellStyle name="Total 2 15 5" xfId="1527" xr:uid="{00000000-0005-0000-0000-00001B070000}"/>
    <cellStyle name="Total 2 15 6" xfId="1804" xr:uid="{00000000-0005-0000-0000-00001C070000}"/>
    <cellStyle name="Total 2 16" xfId="575" xr:uid="{00000000-0005-0000-0000-00001D070000}"/>
    <cellStyle name="Total 2 16 2" xfId="739" xr:uid="{00000000-0005-0000-0000-00001E070000}"/>
    <cellStyle name="Total 2 16 2 2" xfId="1127" xr:uid="{00000000-0005-0000-0000-00001F070000}"/>
    <cellStyle name="Total 2 16 2 3" xfId="1409" xr:uid="{00000000-0005-0000-0000-000020070000}"/>
    <cellStyle name="Total 2 16 2 4" xfId="1686" xr:uid="{00000000-0005-0000-0000-000021070000}"/>
    <cellStyle name="Total 2 16 2 5" xfId="1963" xr:uid="{00000000-0005-0000-0000-000022070000}"/>
    <cellStyle name="Total 2 16 3" xfId="972" xr:uid="{00000000-0005-0000-0000-000023070000}"/>
    <cellStyle name="Total 2 16 4" xfId="1254" xr:uid="{00000000-0005-0000-0000-000024070000}"/>
    <cellStyle name="Total 2 16 5" xfId="1536" xr:uid="{00000000-0005-0000-0000-000025070000}"/>
    <cellStyle name="Total 2 16 6" xfId="1813" xr:uid="{00000000-0005-0000-0000-000026070000}"/>
    <cellStyle name="Total 2 17" xfId="576" xr:uid="{00000000-0005-0000-0000-000027070000}"/>
    <cellStyle name="Total 2 17 2" xfId="740" xr:uid="{00000000-0005-0000-0000-000028070000}"/>
    <cellStyle name="Total 2 17 2 2" xfId="1128" xr:uid="{00000000-0005-0000-0000-000029070000}"/>
    <cellStyle name="Total 2 17 2 3" xfId="1410" xr:uid="{00000000-0005-0000-0000-00002A070000}"/>
    <cellStyle name="Total 2 17 2 4" xfId="1687" xr:uid="{00000000-0005-0000-0000-00002B070000}"/>
    <cellStyle name="Total 2 17 2 5" xfId="1964" xr:uid="{00000000-0005-0000-0000-00002C070000}"/>
    <cellStyle name="Total 2 17 3" xfId="973" xr:uid="{00000000-0005-0000-0000-00002D070000}"/>
    <cellStyle name="Total 2 17 4" xfId="1255" xr:uid="{00000000-0005-0000-0000-00002E070000}"/>
    <cellStyle name="Total 2 17 5" xfId="1537" xr:uid="{00000000-0005-0000-0000-00002F070000}"/>
    <cellStyle name="Total 2 17 6" xfId="1814" xr:uid="{00000000-0005-0000-0000-000030070000}"/>
    <cellStyle name="Total 2 18" xfId="579" xr:uid="{00000000-0005-0000-0000-000031070000}"/>
    <cellStyle name="Total 2 18 2" xfId="743" xr:uid="{00000000-0005-0000-0000-000032070000}"/>
    <cellStyle name="Total 2 18 2 2" xfId="1131" xr:uid="{00000000-0005-0000-0000-000033070000}"/>
    <cellStyle name="Total 2 18 2 3" xfId="1413" xr:uid="{00000000-0005-0000-0000-000034070000}"/>
    <cellStyle name="Total 2 18 2 4" xfId="1690" xr:uid="{00000000-0005-0000-0000-000035070000}"/>
    <cellStyle name="Total 2 18 2 5" xfId="1967" xr:uid="{00000000-0005-0000-0000-000036070000}"/>
    <cellStyle name="Total 2 18 3" xfId="976" xr:uid="{00000000-0005-0000-0000-000037070000}"/>
    <cellStyle name="Total 2 18 4" xfId="1258" xr:uid="{00000000-0005-0000-0000-000038070000}"/>
    <cellStyle name="Total 2 18 5" xfId="1540" xr:uid="{00000000-0005-0000-0000-000039070000}"/>
    <cellStyle name="Total 2 18 6" xfId="1817" xr:uid="{00000000-0005-0000-0000-00003A070000}"/>
    <cellStyle name="Total 2 19" xfId="482" xr:uid="{00000000-0005-0000-0000-00003B070000}"/>
    <cellStyle name="Total 2 19 2" xfId="649" xr:uid="{00000000-0005-0000-0000-00003C070000}"/>
    <cellStyle name="Total 2 19 2 2" xfId="1040" xr:uid="{00000000-0005-0000-0000-00003D070000}"/>
    <cellStyle name="Total 2 19 2 3" xfId="1322" xr:uid="{00000000-0005-0000-0000-00003E070000}"/>
    <cellStyle name="Total 2 19 2 4" xfId="1600" xr:uid="{00000000-0005-0000-0000-00003F070000}"/>
    <cellStyle name="Total 2 19 2 5" xfId="1877" xr:uid="{00000000-0005-0000-0000-000040070000}"/>
    <cellStyle name="Total 2 19 3" xfId="884" xr:uid="{00000000-0005-0000-0000-000041070000}"/>
    <cellStyle name="Total 2 19 4" xfId="1166" xr:uid="{00000000-0005-0000-0000-000042070000}"/>
    <cellStyle name="Total 2 19 5" xfId="1448" xr:uid="{00000000-0005-0000-0000-000043070000}"/>
    <cellStyle name="Total 2 19 6" xfId="1725" xr:uid="{00000000-0005-0000-0000-000044070000}"/>
    <cellStyle name="Total 2 2" xfId="443" xr:uid="{00000000-0005-0000-0000-000045070000}"/>
    <cellStyle name="Total 2 2 2" xfId="611" xr:uid="{00000000-0005-0000-0000-000046070000}"/>
    <cellStyle name="Total 2 2 2 2" xfId="1002" xr:uid="{00000000-0005-0000-0000-000047070000}"/>
    <cellStyle name="Total 2 2 2 3" xfId="1284" xr:uid="{00000000-0005-0000-0000-000048070000}"/>
    <cellStyle name="Total 2 2 2 4" xfId="1562" xr:uid="{00000000-0005-0000-0000-000049070000}"/>
    <cellStyle name="Total 2 2 2 5" xfId="1839" xr:uid="{00000000-0005-0000-0000-00004A070000}"/>
    <cellStyle name="Total 2 2 3" xfId="846" xr:uid="{00000000-0005-0000-0000-00004B070000}"/>
    <cellStyle name="Total 2 2 4" xfId="791" xr:uid="{00000000-0005-0000-0000-00004C070000}"/>
    <cellStyle name="Total 2 2 5" xfId="829" xr:uid="{00000000-0005-0000-0000-00004D070000}"/>
    <cellStyle name="Total 2 2 6" xfId="808" xr:uid="{00000000-0005-0000-0000-00004E070000}"/>
    <cellStyle name="Total 2 20" xfId="590" xr:uid="{00000000-0005-0000-0000-00004F070000}"/>
    <cellStyle name="Total 2 20 2" xfId="985" xr:uid="{00000000-0005-0000-0000-000050070000}"/>
    <cellStyle name="Total 2 20 3" xfId="1267" xr:uid="{00000000-0005-0000-0000-000051070000}"/>
    <cellStyle name="Total 2 20 4" xfId="1546" xr:uid="{00000000-0005-0000-0000-000052070000}"/>
    <cellStyle name="Total 2 20 5" xfId="1823" xr:uid="{00000000-0005-0000-0000-000053070000}"/>
    <cellStyle name="Total 2 3" xfId="439" xr:uid="{00000000-0005-0000-0000-000054070000}"/>
    <cellStyle name="Total 2 3 2" xfId="607" xr:uid="{00000000-0005-0000-0000-000055070000}"/>
    <cellStyle name="Total 2 3 2 2" xfId="998" xr:uid="{00000000-0005-0000-0000-000056070000}"/>
    <cellStyle name="Total 2 3 2 3" xfId="1280" xr:uid="{00000000-0005-0000-0000-000057070000}"/>
    <cellStyle name="Total 2 3 2 4" xfId="1558" xr:uid="{00000000-0005-0000-0000-000058070000}"/>
    <cellStyle name="Total 2 3 2 5" xfId="1835" xr:uid="{00000000-0005-0000-0000-000059070000}"/>
    <cellStyle name="Total 2 3 3" xfId="842" xr:uid="{00000000-0005-0000-0000-00005A070000}"/>
    <cellStyle name="Total 2 3 4" xfId="795" xr:uid="{00000000-0005-0000-0000-00005B070000}"/>
    <cellStyle name="Total 2 3 5" xfId="817" xr:uid="{00000000-0005-0000-0000-00005C070000}"/>
    <cellStyle name="Total 2 3 6" xfId="814" xr:uid="{00000000-0005-0000-0000-00005D070000}"/>
    <cellStyle name="Total 2 4" xfId="448" xr:uid="{00000000-0005-0000-0000-00005E070000}"/>
    <cellStyle name="Total 2 4 2" xfId="616" xr:uid="{00000000-0005-0000-0000-00005F070000}"/>
    <cellStyle name="Total 2 4 2 2" xfId="1007" xr:uid="{00000000-0005-0000-0000-000060070000}"/>
    <cellStyle name="Total 2 4 2 3" xfId="1289" xr:uid="{00000000-0005-0000-0000-000061070000}"/>
    <cellStyle name="Total 2 4 2 4" xfId="1567" xr:uid="{00000000-0005-0000-0000-000062070000}"/>
    <cellStyle name="Total 2 4 2 5" xfId="1844" xr:uid="{00000000-0005-0000-0000-000063070000}"/>
    <cellStyle name="Total 2 4 3" xfId="851" xr:uid="{00000000-0005-0000-0000-000064070000}"/>
    <cellStyle name="Total 2 4 4" xfId="1133" xr:uid="{00000000-0005-0000-0000-000065070000}"/>
    <cellStyle name="Total 2 4 5" xfId="1415" xr:uid="{00000000-0005-0000-0000-000066070000}"/>
    <cellStyle name="Total 2 4 6" xfId="1692" xr:uid="{00000000-0005-0000-0000-000067070000}"/>
    <cellStyle name="Total 2 5" xfId="508" xr:uid="{00000000-0005-0000-0000-000068070000}"/>
    <cellStyle name="Total 2 5 2" xfId="675" xr:uid="{00000000-0005-0000-0000-000069070000}"/>
    <cellStyle name="Total 2 5 2 2" xfId="1066" xr:uid="{00000000-0005-0000-0000-00006A070000}"/>
    <cellStyle name="Total 2 5 2 3" xfId="1348" xr:uid="{00000000-0005-0000-0000-00006B070000}"/>
    <cellStyle name="Total 2 5 2 4" xfId="1626" xr:uid="{00000000-0005-0000-0000-00006C070000}"/>
    <cellStyle name="Total 2 5 2 5" xfId="1903" xr:uid="{00000000-0005-0000-0000-00006D070000}"/>
    <cellStyle name="Total 2 5 3" xfId="910" xr:uid="{00000000-0005-0000-0000-00006E070000}"/>
    <cellStyle name="Total 2 5 4" xfId="1192" xr:uid="{00000000-0005-0000-0000-00006F070000}"/>
    <cellStyle name="Total 2 5 5" xfId="1474" xr:uid="{00000000-0005-0000-0000-000070070000}"/>
    <cellStyle name="Total 2 5 6" xfId="1751" xr:uid="{00000000-0005-0000-0000-000071070000}"/>
    <cellStyle name="Total 2 6" xfId="530" xr:uid="{00000000-0005-0000-0000-000072070000}"/>
    <cellStyle name="Total 2 6 2" xfId="697" xr:uid="{00000000-0005-0000-0000-000073070000}"/>
    <cellStyle name="Total 2 6 2 2" xfId="1085" xr:uid="{00000000-0005-0000-0000-000074070000}"/>
    <cellStyle name="Total 2 6 2 3" xfId="1367" xr:uid="{00000000-0005-0000-0000-000075070000}"/>
    <cellStyle name="Total 2 6 2 4" xfId="1644" xr:uid="{00000000-0005-0000-0000-000076070000}"/>
    <cellStyle name="Total 2 6 2 5" xfId="1921" xr:uid="{00000000-0005-0000-0000-000077070000}"/>
    <cellStyle name="Total 2 6 3" xfId="928" xr:uid="{00000000-0005-0000-0000-000078070000}"/>
    <cellStyle name="Total 2 6 4" xfId="1210" xr:uid="{00000000-0005-0000-0000-000079070000}"/>
    <cellStyle name="Total 2 6 5" xfId="1492" xr:uid="{00000000-0005-0000-0000-00007A070000}"/>
    <cellStyle name="Total 2 6 6" xfId="1769" xr:uid="{00000000-0005-0000-0000-00007B070000}"/>
    <cellStyle name="Total 2 7" xfId="540" xr:uid="{00000000-0005-0000-0000-00007C070000}"/>
    <cellStyle name="Total 2 7 2" xfId="705" xr:uid="{00000000-0005-0000-0000-00007D070000}"/>
    <cellStyle name="Total 2 7 2 2" xfId="1093" xr:uid="{00000000-0005-0000-0000-00007E070000}"/>
    <cellStyle name="Total 2 7 2 3" xfId="1375" xr:uid="{00000000-0005-0000-0000-00007F070000}"/>
    <cellStyle name="Total 2 7 2 4" xfId="1652" xr:uid="{00000000-0005-0000-0000-000080070000}"/>
    <cellStyle name="Total 2 7 2 5" xfId="1929" xr:uid="{00000000-0005-0000-0000-000081070000}"/>
    <cellStyle name="Total 2 7 3" xfId="937" xr:uid="{00000000-0005-0000-0000-000082070000}"/>
    <cellStyle name="Total 2 7 4" xfId="1219" xr:uid="{00000000-0005-0000-0000-000083070000}"/>
    <cellStyle name="Total 2 7 5" xfId="1501" xr:uid="{00000000-0005-0000-0000-000084070000}"/>
    <cellStyle name="Total 2 7 6" xfId="1778" xr:uid="{00000000-0005-0000-0000-000085070000}"/>
    <cellStyle name="Total 2 8" xfId="519" xr:uid="{00000000-0005-0000-0000-000086070000}"/>
    <cellStyle name="Total 2 8 2" xfId="686" xr:uid="{00000000-0005-0000-0000-000087070000}"/>
    <cellStyle name="Total 2 8 2 2" xfId="1074" xr:uid="{00000000-0005-0000-0000-000088070000}"/>
    <cellStyle name="Total 2 8 2 3" xfId="1356" xr:uid="{00000000-0005-0000-0000-000089070000}"/>
    <cellStyle name="Total 2 8 2 4" xfId="1633" xr:uid="{00000000-0005-0000-0000-00008A070000}"/>
    <cellStyle name="Total 2 8 2 5" xfId="1910" xr:uid="{00000000-0005-0000-0000-00008B070000}"/>
    <cellStyle name="Total 2 8 3" xfId="917" xr:uid="{00000000-0005-0000-0000-00008C070000}"/>
    <cellStyle name="Total 2 8 4" xfId="1199" xr:uid="{00000000-0005-0000-0000-00008D070000}"/>
    <cellStyle name="Total 2 8 5" xfId="1481" xr:uid="{00000000-0005-0000-0000-00008E070000}"/>
    <cellStyle name="Total 2 8 6" xfId="1758" xr:uid="{00000000-0005-0000-0000-00008F070000}"/>
    <cellStyle name="Total 2 9" xfId="467" xr:uid="{00000000-0005-0000-0000-000090070000}"/>
    <cellStyle name="Total 2 9 2" xfId="634" xr:uid="{00000000-0005-0000-0000-000091070000}"/>
    <cellStyle name="Total 2 9 2 2" xfId="1025" xr:uid="{00000000-0005-0000-0000-000092070000}"/>
    <cellStyle name="Total 2 9 2 3" xfId="1307" xr:uid="{00000000-0005-0000-0000-000093070000}"/>
    <cellStyle name="Total 2 9 2 4" xfId="1585" xr:uid="{00000000-0005-0000-0000-000094070000}"/>
    <cellStyle name="Total 2 9 2 5" xfId="1862" xr:uid="{00000000-0005-0000-0000-000095070000}"/>
    <cellStyle name="Total 2 9 3" xfId="869" xr:uid="{00000000-0005-0000-0000-000096070000}"/>
    <cellStyle name="Total 2 9 4" xfId="1151" xr:uid="{00000000-0005-0000-0000-000097070000}"/>
    <cellStyle name="Total 2 9 5" xfId="1433" xr:uid="{00000000-0005-0000-0000-000098070000}"/>
    <cellStyle name="Total 2 9 6" xfId="1710" xr:uid="{00000000-0005-0000-0000-000099070000}"/>
    <cellStyle name="Total 3" xfId="403" xr:uid="{00000000-0005-0000-0000-00009A070000}"/>
    <cellStyle name="Total1" xfId="31" xr:uid="{00000000-0005-0000-0000-00009B070000}"/>
    <cellStyle name="TXT1" xfId="32" xr:uid="{00000000-0005-0000-0000-00009C070000}"/>
    <cellStyle name="TXT1 2" xfId="33" xr:uid="{00000000-0005-0000-0000-00009D070000}"/>
    <cellStyle name="TXT1 2 2" xfId="404" xr:uid="{00000000-0005-0000-0000-00009E070000}"/>
    <cellStyle name="TXT1 3" xfId="405" xr:uid="{00000000-0005-0000-0000-00009F070000}"/>
    <cellStyle name="TXT1_ATT50328" xfId="420" xr:uid="{00000000-0005-0000-0000-0000A0070000}"/>
    <cellStyle name="TXT2" xfId="34" xr:uid="{00000000-0005-0000-0000-0000A1070000}"/>
    <cellStyle name="TXT3" xfId="2" xr:uid="{00000000-0005-0000-0000-0000A2070000}"/>
    <cellStyle name="TXT4" xfId="35" xr:uid="{00000000-0005-0000-0000-0000A3070000}"/>
    <cellStyle name="TXT4 10" xfId="455" xr:uid="{00000000-0005-0000-0000-0000A4070000}"/>
    <cellStyle name="TXT4 10 2" xfId="622" xr:uid="{00000000-0005-0000-0000-0000A5070000}"/>
    <cellStyle name="TXT4 10 2 2" xfId="1013" xr:uid="{00000000-0005-0000-0000-0000A6070000}"/>
    <cellStyle name="TXT4 10 2 3" xfId="1295" xr:uid="{00000000-0005-0000-0000-0000A7070000}"/>
    <cellStyle name="TXT4 10 2 4" xfId="1573" xr:uid="{00000000-0005-0000-0000-0000A8070000}"/>
    <cellStyle name="TXT4 10 2 5" xfId="1850" xr:uid="{00000000-0005-0000-0000-0000A9070000}"/>
    <cellStyle name="TXT4 10 3" xfId="857" xr:uid="{00000000-0005-0000-0000-0000AA070000}"/>
    <cellStyle name="TXT4 10 4" xfId="1139" xr:uid="{00000000-0005-0000-0000-0000AB070000}"/>
    <cellStyle name="TXT4 10 5" xfId="1421" xr:uid="{00000000-0005-0000-0000-0000AC070000}"/>
    <cellStyle name="TXT4 10 6" xfId="1698" xr:uid="{00000000-0005-0000-0000-0000AD070000}"/>
    <cellStyle name="TXT4 11" xfId="525" xr:uid="{00000000-0005-0000-0000-0000AE070000}"/>
    <cellStyle name="TXT4 11 2" xfId="692" xr:uid="{00000000-0005-0000-0000-0000AF070000}"/>
    <cellStyle name="TXT4 11 2 2" xfId="1080" xr:uid="{00000000-0005-0000-0000-0000B0070000}"/>
    <cellStyle name="TXT4 11 2 3" xfId="1362" xr:uid="{00000000-0005-0000-0000-0000B1070000}"/>
    <cellStyle name="TXT4 11 2 4" xfId="1639" xr:uid="{00000000-0005-0000-0000-0000B2070000}"/>
    <cellStyle name="TXT4 11 2 5" xfId="1916" xr:uid="{00000000-0005-0000-0000-0000B3070000}"/>
    <cellStyle name="TXT4 11 3" xfId="923" xr:uid="{00000000-0005-0000-0000-0000B4070000}"/>
    <cellStyle name="TXT4 11 4" xfId="1205" xr:uid="{00000000-0005-0000-0000-0000B5070000}"/>
    <cellStyle name="TXT4 11 5" xfId="1487" xr:uid="{00000000-0005-0000-0000-0000B6070000}"/>
    <cellStyle name="TXT4 11 6" xfId="1764" xr:uid="{00000000-0005-0000-0000-0000B7070000}"/>
    <cellStyle name="TXT4 12" xfId="478" xr:uid="{00000000-0005-0000-0000-0000B8070000}"/>
    <cellStyle name="TXT4 12 2" xfId="645" xr:uid="{00000000-0005-0000-0000-0000B9070000}"/>
    <cellStyle name="TXT4 12 2 2" xfId="1036" xr:uid="{00000000-0005-0000-0000-0000BA070000}"/>
    <cellStyle name="TXT4 12 2 3" xfId="1318" xr:uid="{00000000-0005-0000-0000-0000BB070000}"/>
    <cellStyle name="TXT4 12 2 4" xfId="1596" xr:uid="{00000000-0005-0000-0000-0000BC070000}"/>
    <cellStyle name="TXT4 12 2 5" xfId="1873" xr:uid="{00000000-0005-0000-0000-0000BD070000}"/>
    <cellStyle name="TXT4 12 3" xfId="880" xr:uid="{00000000-0005-0000-0000-0000BE070000}"/>
    <cellStyle name="TXT4 12 4" xfId="1162" xr:uid="{00000000-0005-0000-0000-0000BF070000}"/>
    <cellStyle name="TXT4 12 5" xfId="1444" xr:uid="{00000000-0005-0000-0000-0000C0070000}"/>
    <cellStyle name="TXT4 12 6" xfId="1721" xr:uid="{00000000-0005-0000-0000-0000C1070000}"/>
    <cellStyle name="TXT4 13" xfId="567" xr:uid="{00000000-0005-0000-0000-0000C2070000}"/>
    <cellStyle name="TXT4 13 2" xfId="731" xr:uid="{00000000-0005-0000-0000-0000C3070000}"/>
    <cellStyle name="TXT4 13 2 2" xfId="1119" xr:uid="{00000000-0005-0000-0000-0000C4070000}"/>
    <cellStyle name="TXT4 13 2 3" xfId="1401" xr:uid="{00000000-0005-0000-0000-0000C5070000}"/>
    <cellStyle name="TXT4 13 2 4" xfId="1678" xr:uid="{00000000-0005-0000-0000-0000C6070000}"/>
    <cellStyle name="TXT4 13 2 5" xfId="1955" xr:uid="{00000000-0005-0000-0000-0000C7070000}"/>
    <cellStyle name="TXT4 13 3" xfId="964" xr:uid="{00000000-0005-0000-0000-0000C8070000}"/>
    <cellStyle name="TXT4 13 4" xfId="1246" xr:uid="{00000000-0005-0000-0000-0000C9070000}"/>
    <cellStyle name="TXT4 13 5" xfId="1528" xr:uid="{00000000-0005-0000-0000-0000CA070000}"/>
    <cellStyle name="TXT4 13 6" xfId="1805" xr:uid="{00000000-0005-0000-0000-0000CB070000}"/>
    <cellStyle name="TXT4 14" xfId="547" xr:uid="{00000000-0005-0000-0000-0000CC070000}"/>
    <cellStyle name="TXT4 14 2" xfId="712" xr:uid="{00000000-0005-0000-0000-0000CD070000}"/>
    <cellStyle name="TXT4 14 2 2" xfId="1100" xr:uid="{00000000-0005-0000-0000-0000CE070000}"/>
    <cellStyle name="TXT4 14 2 3" xfId="1382" xr:uid="{00000000-0005-0000-0000-0000CF070000}"/>
    <cellStyle name="TXT4 14 2 4" xfId="1659" xr:uid="{00000000-0005-0000-0000-0000D0070000}"/>
    <cellStyle name="TXT4 14 2 5" xfId="1936" xr:uid="{00000000-0005-0000-0000-0000D1070000}"/>
    <cellStyle name="TXT4 14 3" xfId="944" xr:uid="{00000000-0005-0000-0000-0000D2070000}"/>
    <cellStyle name="TXT4 14 4" xfId="1226" xr:uid="{00000000-0005-0000-0000-0000D3070000}"/>
    <cellStyle name="TXT4 14 5" xfId="1508" xr:uid="{00000000-0005-0000-0000-0000D4070000}"/>
    <cellStyle name="TXT4 14 6" xfId="1785" xr:uid="{00000000-0005-0000-0000-0000D5070000}"/>
    <cellStyle name="TXT4 15" xfId="494" xr:uid="{00000000-0005-0000-0000-0000D6070000}"/>
    <cellStyle name="TXT4 15 2" xfId="661" xr:uid="{00000000-0005-0000-0000-0000D7070000}"/>
    <cellStyle name="TXT4 15 2 2" xfId="1052" xr:uid="{00000000-0005-0000-0000-0000D8070000}"/>
    <cellStyle name="TXT4 15 2 3" xfId="1334" xr:uid="{00000000-0005-0000-0000-0000D9070000}"/>
    <cellStyle name="TXT4 15 2 4" xfId="1612" xr:uid="{00000000-0005-0000-0000-0000DA070000}"/>
    <cellStyle name="TXT4 15 2 5" xfId="1889" xr:uid="{00000000-0005-0000-0000-0000DB070000}"/>
    <cellStyle name="TXT4 15 3" xfId="896" xr:uid="{00000000-0005-0000-0000-0000DC070000}"/>
    <cellStyle name="TXT4 15 4" xfId="1178" xr:uid="{00000000-0005-0000-0000-0000DD070000}"/>
    <cellStyle name="TXT4 15 5" xfId="1460" xr:uid="{00000000-0005-0000-0000-0000DE070000}"/>
    <cellStyle name="TXT4 15 6" xfId="1737" xr:uid="{00000000-0005-0000-0000-0000DF070000}"/>
    <cellStyle name="TXT4 16" xfId="536" xr:uid="{00000000-0005-0000-0000-0000E0070000}"/>
    <cellStyle name="TXT4 16 2" xfId="701" xr:uid="{00000000-0005-0000-0000-0000E1070000}"/>
    <cellStyle name="TXT4 16 2 2" xfId="1089" xr:uid="{00000000-0005-0000-0000-0000E2070000}"/>
    <cellStyle name="TXT4 16 2 3" xfId="1371" xr:uid="{00000000-0005-0000-0000-0000E3070000}"/>
    <cellStyle name="TXT4 16 2 4" xfId="1648" xr:uid="{00000000-0005-0000-0000-0000E4070000}"/>
    <cellStyle name="TXT4 16 2 5" xfId="1925" xr:uid="{00000000-0005-0000-0000-0000E5070000}"/>
    <cellStyle name="TXT4 16 3" xfId="933" xr:uid="{00000000-0005-0000-0000-0000E6070000}"/>
    <cellStyle name="TXT4 16 4" xfId="1215" xr:uid="{00000000-0005-0000-0000-0000E7070000}"/>
    <cellStyle name="TXT4 16 5" xfId="1497" xr:uid="{00000000-0005-0000-0000-0000E8070000}"/>
    <cellStyle name="TXT4 16 6" xfId="1774" xr:uid="{00000000-0005-0000-0000-0000E9070000}"/>
    <cellStyle name="TXT4 17" xfId="555" xr:uid="{00000000-0005-0000-0000-0000EA070000}"/>
    <cellStyle name="TXT4 17 2" xfId="952" xr:uid="{00000000-0005-0000-0000-0000EB070000}"/>
    <cellStyle name="TXT4 17 3" xfId="1234" xr:uid="{00000000-0005-0000-0000-0000EC070000}"/>
    <cellStyle name="TXT4 17 4" xfId="1516" xr:uid="{00000000-0005-0000-0000-0000ED070000}"/>
    <cellStyle name="TXT4 17 5" xfId="1793" xr:uid="{00000000-0005-0000-0000-0000EE070000}"/>
    <cellStyle name="TXT4 2" xfId="446" xr:uid="{00000000-0005-0000-0000-0000EF070000}"/>
    <cellStyle name="TXT4 2 2" xfId="614" xr:uid="{00000000-0005-0000-0000-0000F0070000}"/>
    <cellStyle name="TXT4 2 2 2" xfId="1005" xr:uid="{00000000-0005-0000-0000-0000F1070000}"/>
    <cellStyle name="TXT4 2 2 3" xfId="1287" xr:uid="{00000000-0005-0000-0000-0000F2070000}"/>
    <cellStyle name="TXT4 2 2 4" xfId="1565" xr:uid="{00000000-0005-0000-0000-0000F3070000}"/>
    <cellStyle name="TXT4 2 2 5" xfId="1842" xr:uid="{00000000-0005-0000-0000-0000F4070000}"/>
    <cellStyle name="TXT4 2 3" xfId="849" xr:uid="{00000000-0005-0000-0000-0000F5070000}"/>
    <cellStyle name="TXT4 2 4" xfId="788" xr:uid="{00000000-0005-0000-0000-0000F6070000}"/>
    <cellStyle name="TXT4 2 5" xfId="830" xr:uid="{00000000-0005-0000-0000-0000F7070000}"/>
    <cellStyle name="TXT4 2 6" xfId="807" xr:uid="{00000000-0005-0000-0000-0000F8070000}"/>
    <cellStyle name="TXT4 3" xfId="436" xr:uid="{00000000-0005-0000-0000-0000F9070000}"/>
    <cellStyle name="TXT4 3 2" xfId="604" xr:uid="{00000000-0005-0000-0000-0000FA070000}"/>
    <cellStyle name="TXT4 3 2 2" xfId="996" xr:uid="{00000000-0005-0000-0000-0000FB070000}"/>
    <cellStyle name="TXT4 3 2 3" xfId="1278" xr:uid="{00000000-0005-0000-0000-0000FC070000}"/>
    <cellStyle name="TXT4 3 2 4" xfId="1556" xr:uid="{00000000-0005-0000-0000-0000FD070000}"/>
    <cellStyle name="TXT4 3 2 5" xfId="1833" xr:uid="{00000000-0005-0000-0000-0000FE070000}"/>
    <cellStyle name="TXT4 3 3" xfId="839" xr:uid="{00000000-0005-0000-0000-0000FF070000}"/>
    <cellStyle name="TXT4 3 4" xfId="798" xr:uid="{00000000-0005-0000-0000-000000080000}"/>
    <cellStyle name="TXT4 3 5" xfId="840" xr:uid="{00000000-0005-0000-0000-000001080000}"/>
    <cellStyle name="TXT4 3 6" xfId="797" xr:uid="{00000000-0005-0000-0000-000002080000}"/>
    <cellStyle name="TXT4 4" xfId="526" xr:uid="{00000000-0005-0000-0000-000003080000}"/>
    <cellStyle name="TXT4 4 2" xfId="693" xr:uid="{00000000-0005-0000-0000-000004080000}"/>
    <cellStyle name="TXT4 4 2 2" xfId="1081" xr:uid="{00000000-0005-0000-0000-000005080000}"/>
    <cellStyle name="TXT4 4 2 3" xfId="1363" xr:uid="{00000000-0005-0000-0000-000006080000}"/>
    <cellStyle name="TXT4 4 2 4" xfId="1640" xr:uid="{00000000-0005-0000-0000-000007080000}"/>
    <cellStyle name="TXT4 4 2 5" xfId="1917" xr:uid="{00000000-0005-0000-0000-000008080000}"/>
    <cellStyle name="TXT4 4 3" xfId="924" xr:uid="{00000000-0005-0000-0000-000009080000}"/>
    <cellStyle name="TXT4 4 4" xfId="1206" xr:uid="{00000000-0005-0000-0000-00000A080000}"/>
    <cellStyle name="TXT4 4 5" xfId="1488" xr:uid="{00000000-0005-0000-0000-00000B080000}"/>
    <cellStyle name="TXT4 4 6" xfId="1765" xr:uid="{00000000-0005-0000-0000-00000C080000}"/>
    <cellStyle name="TXT4 5" xfId="461" xr:uid="{00000000-0005-0000-0000-00000D080000}"/>
    <cellStyle name="TXT4 5 2" xfId="628" xr:uid="{00000000-0005-0000-0000-00000E080000}"/>
    <cellStyle name="TXT4 5 2 2" xfId="1019" xr:uid="{00000000-0005-0000-0000-00000F080000}"/>
    <cellStyle name="TXT4 5 2 3" xfId="1301" xr:uid="{00000000-0005-0000-0000-000010080000}"/>
    <cellStyle name="TXT4 5 2 4" xfId="1579" xr:uid="{00000000-0005-0000-0000-000011080000}"/>
    <cellStyle name="TXT4 5 2 5" xfId="1856" xr:uid="{00000000-0005-0000-0000-000012080000}"/>
    <cellStyle name="TXT4 5 3" xfId="863" xr:uid="{00000000-0005-0000-0000-000013080000}"/>
    <cellStyle name="TXT4 5 4" xfId="1145" xr:uid="{00000000-0005-0000-0000-000014080000}"/>
    <cellStyle name="TXT4 5 5" xfId="1427" xr:uid="{00000000-0005-0000-0000-000015080000}"/>
    <cellStyle name="TXT4 5 6" xfId="1704" xr:uid="{00000000-0005-0000-0000-000016080000}"/>
    <cellStyle name="TXT4 6" xfId="430" xr:uid="{00000000-0005-0000-0000-000017080000}"/>
    <cellStyle name="TXT4 6 2" xfId="598" xr:uid="{00000000-0005-0000-0000-000018080000}"/>
    <cellStyle name="TXT4 6 2 2" xfId="990" xr:uid="{00000000-0005-0000-0000-000019080000}"/>
    <cellStyle name="TXT4 6 2 3" xfId="1272" xr:uid="{00000000-0005-0000-0000-00001A080000}"/>
    <cellStyle name="TXT4 6 2 4" xfId="1550" xr:uid="{00000000-0005-0000-0000-00001B080000}"/>
    <cellStyle name="TXT4 6 2 5" xfId="1827" xr:uid="{00000000-0005-0000-0000-00001C080000}"/>
    <cellStyle name="TXT4 6 3" xfId="833" xr:uid="{00000000-0005-0000-0000-00001D080000}"/>
    <cellStyle name="TXT4 6 4" xfId="804" xr:uid="{00000000-0005-0000-0000-00001E080000}"/>
    <cellStyle name="TXT4 6 5" xfId="981" xr:uid="{00000000-0005-0000-0000-00001F080000}"/>
    <cellStyle name="TXT4 6 6" xfId="1263" xr:uid="{00000000-0005-0000-0000-000020080000}"/>
    <cellStyle name="TXT4 7" xfId="532" xr:uid="{00000000-0005-0000-0000-000021080000}"/>
    <cellStyle name="TXT4 7 2" xfId="698" xr:uid="{00000000-0005-0000-0000-000022080000}"/>
    <cellStyle name="TXT4 7 2 2" xfId="1086" xr:uid="{00000000-0005-0000-0000-000023080000}"/>
    <cellStyle name="TXT4 7 2 3" xfId="1368" xr:uid="{00000000-0005-0000-0000-000024080000}"/>
    <cellStyle name="TXT4 7 2 4" xfId="1645" xr:uid="{00000000-0005-0000-0000-000025080000}"/>
    <cellStyle name="TXT4 7 2 5" xfId="1922" xr:uid="{00000000-0005-0000-0000-000026080000}"/>
    <cellStyle name="TXT4 7 3" xfId="930" xr:uid="{00000000-0005-0000-0000-000027080000}"/>
    <cellStyle name="TXT4 7 4" xfId="1212" xr:uid="{00000000-0005-0000-0000-000028080000}"/>
    <cellStyle name="TXT4 7 5" xfId="1494" xr:uid="{00000000-0005-0000-0000-000029080000}"/>
    <cellStyle name="TXT4 7 6" xfId="1771" xr:uid="{00000000-0005-0000-0000-00002A080000}"/>
    <cellStyle name="TXT4 8" xfId="435" xr:uid="{00000000-0005-0000-0000-00002B080000}"/>
    <cellStyle name="TXT4 8 2" xfId="603" xr:uid="{00000000-0005-0000-0000-00002C080000}"/>
    <cellStyle name="TXT4 8 2 2" xfId="995" xr:uid="{00000000-0005-0000-0000-00002D080000}"/>
    <cellStyle name="TXT4 8 2 3" xfId="1277" xr:uid="{00000000-0005-0000-0000-00002E080000}"/>
    <cellStyle name="TXT4 8 2 4" xfId="1555" xr:uid="{00000000-0005-0000-0000-00002F080000}"/>
    <cellStyle name="TXT4 8 2 5" xfId="1832" xr:uid="{00000000-0005-0000-0000-000030080000}"/>
    <cellStyle name="TXT4 8 3" xfId="838" xr:uid="{00000000-0005-0000-0000-000031080000}"/>
    <cellStyle name="TXT4 8 4" xfId="799" xr:uid="{00000000-0005-0000-0000-000032080000}"/>
    <cellStyle name="TXT4 8 5" xfId="780" xr:uid="{00000000-0005-0000-0000-000033080000}"/>
    <cellStyle name="TXT4 8 6" xfId="785" xr:uid="{00000000-0005-0000-0000-000034080000}"/>
    <cellStyle name="TXT4 9" xfId="470" xr:uid="{00000000-0005-0000-0000-000035080000}"/>
    <cellStyle name="TXT4 9 2" xfId="637" xr:uid="{00000000-0005-0000-0000-000036080000}"/>
    <cellStyle name="TXT4 9 2 2" xfId="1028" xr:uid="{00000000-0005-0000-0000-000037080000}"/>
    <cellStyle name="TXT4 9 2 3" xfId="1310" xr:uid="{00000000-0005-0000-0000-000038080000}"/>
    <cellStyle name="TXT4 9 2 4" xfId="1588" xr:uid="{00000000-0005-0000-0000-000039080000}"/>
    <cellStyle name="TXT4 9 2 5" xfId="1865" xr:uid="{00000000-0005-0000-0000-00003A080000}"/>
    <cellStyle name="TXT4 9 3" xfId="872" xr:uid="{00000000-0005-0000-0000-00003B080000}"/>
    <cellStyle name="TXT4 9 4" xfId="1154" xr:uid="{00000000-0005-0000-0000-00003C080000}"/>
    <cellStyle name="TXT4 9 5" xfId="1436" xr:uid="{00000000-0005-0000-0000-00003D080000}"/>
    <cellStyle name="TXT4 9 6" xfId="1713" xr:uid="{00000000-0005-0000-0000-00003E080000}"/>
    <cellStyle name="TXT5" xfId="36" xr:uid="{00000000-0005-0000-0000-00003F080000}"/>
    <cellStyle name="TXT5 10" xfId="549" xr:uid="{00000000-0005-0000-0000-000040080000}"/>
    <cellStyle name="TXT5 10 2" xfId="714" xr:uid="{00000000-0005-0000-0000-000041080000}"/>
    <cellStyle name="TXT5 10 2 2" xfId="1102" xr:uid="{00000000-0005-0000-0000-000042080000}"/>
    <cellStyle name="TXT5 10 2 3" xfId="1384" xr:uid="{00000000-0005-0000-0000-000043080000}"/>
    <cellStyle name="TXT5 10 2 4" xfId="1661" xr:uid="{00000000-0005-0000-0000-000044080000}"/>
    <cellStyle name="TXT5 10 2 5" xfId="1938" xr:uid="{00000000-0005-0000-0000-000045080000}"/>
    <cellStyle name="TXT5 10 3" xfId="946" xr:uid="{00000000-0005-0000-0000-000046080000}"/>
    <cellStyle name="TXT5 10 4" xfId="1228" xr:uid="{00000000-0005-0000-0000-000047080000}"/>
    <cellStyle name="TXT5 10 5" xfId="1510" xr:uid="{00000000-0005-0000-0000-000048080000}"/>
    <cellStyle name="TXT5 10 6" xfId="1787" xr:uid="{00000000-0005-0000-0000-000049080000}"/>
    <cellStyle name="TXT5 11" xfId="473" xr:uid="{00000000-0005-0000-0000-00004A080000}"/>
    <cellStyle name="TXT5 11 2" xfId="640" xr:uid="{00000000-0005-0000-0000-00004B080000}"/>
    <cellStyle name="TXT5 11 2 2" xfId="1031" xr:uid="{00000000-0005-0000-0000-00004C080000}"/>
    <cellStyle name="TXT5 11 2 3" xfId="1313" xr:uid="{00000000-0005-0000-0000-00004D080000}"/>
    <cellStyle name="TXT5 11 2 4" xfId="1591" xr:uid="{00000000-0005-0000-0000-00004E080000}"/>
    <cellStyle name="TXT5 11 2 5" xfId="1868" xr:uid="{00000000-0005-0000-0000-00004F080000}"/>
    <cellStyle name="TXT5 11 3" xfId="875" xr:uid="{00000000-0005-0000-0000-000050080000}"/>
    <cellStyle name="TXT5 11 4" xfId="1157" xr:uid="{00000000-0005-0000-0000-000051080000}"/>
    <cellStyle name="TXT5 11 5" xfId="1439" xr:uid="{00000000-0005-0000-0000-000052080000}"/>
    <cellStyle name="TXT5 11 6" xfId="1716" xr:uid="{00000000-0005-0000-0000-000053080000}"/>
    <cellStyle name="TXT5 12" xfId="573" xr:uid="{00000000-0005-0000-0000-000054080000}"/>
    <cellStyle name="TXT5 12 2" xfId="737" xr:uid="{00000000-0005-0000-0000-000055080000}"/>
    <cellStyle name="TXT5 12 2 2" xfId="1125" xr:uid="{00000000-0005-0000-0000-000056080000}"/>
    <cellStyle name="TXT5 12 2 3" xfId="1407" xr:uid="{00000000-0005-0000-0000-000057080000}"/>
    <cellStyle name="TXT5 12 2 4" xfId="1684" xr:uid="{00000000-0005-0000-0000-000058080000}"/>
    <cellStyle name="TXT5 12 2 5" xfId="1961" xr:uid="{00000000-0005-0000-0000-000059080000}"/>
    <cellStyle name="TXT5 12 3" xfId="970" xr:uid="{00000000-0005-0000-0000-00005A080000}"/>
    <cellStyle name="TXT5 12 4" xfId="1252" xr:uid="{00000000-0005-0000-0000-00005B080000}"/>
    <cellStyle name="TXT5 12 5" xfId="1534" xr:uid="{00000000-0005-0000-0000-00005C080000}"/>
    <cellStyle name="TXT5 12 6" xfId="1811" xr:uid="{00000000-0005-0000-0000-00005D080000}"/>
    <cellStyle name="TXT5 13" xfId="450" xr:uid="{00000000-0005-0000-0000-00005E080000}"/>
    <cellStyle name="TXT5 13 2" xfId="617" xr:uid="{00000000-0005-0000-0000-00005F080000}"/>
    <cellStyle name="TXT5 13 2 2" xfId="1008" xr:uid="{00000000-0005-0000-0000-000060080000}"/>
    <cellStyle name="TXT5 13 2 3" xfId="1290" xr:uid="{00000000-0005-0000-0000-000061080000}"/>
    <cellStyle name="TXT5 13 2 4" xfId="1568" xr:uid="{00000000-0005-0000-0000-000062080000}"/>
    <cellStyle name="TXT5 13 2 5" xfId="1845" xr:uid="{00000000-0005-0000-0000-000063080000}"/>
    <cellStyle name="TXT5 13 3" xfId="852" xr:uid="{00000000-0005-0000-0000-000064080000}"/>
    <cellStyle name="TXT5 13 4" xfId="1134" xr:uid="{00000000-0005-0000-0000-000065080000}"/>
    <cellStyle name="TXT5 13 5" xfId="1416" xr:uid="{00000000-0005-0000-0000-000066080000}"/>
    <cellStyle name="TXT5 13 6" xfId="1693" xr:uid="{00000000-0005-0000-0000-000067080000}"/>
    <cellStyle name="TXT5 14" xfId="572" xr:uid="{00000000-0005-0000-0000-000068080000}"/>
    <cellStyle name="TXT5 14 2" xfId="736" xr:uid="{00000000-0005-0000-0000-000069080000}"/>
    <cellStyle name="TXT5 14 2 2" xfId="1124" xr:uid="{00000000-0005-0000-0000-00006A080000}"/>
    <cellStyle name="TXT5 14 2 3" xfId="1406" xr:uid="{00000000-0005-0000-0000-00006B080000}"/>
    <cellStyle name="TXT5 14 2 4" xfId="1683" xr:uid="{00000000-0005-0000-0000-00006C080000}"/>
    <cellStyle name="TXT5 14 2 5" xfId="1960" xr:uid="{00000000-0005-0000-0000-00006D080000}"/>
    <cellStyle name="TXT5 14 3" xfId="969" xr:uid="{00000000-0005-0000-0000-00006E080000}"/>
    <cellStyle name="TXT5 14 4" xfId="1251" xr:uid="{00000000-0005-0000-0000-00006F080000}"/>
    <cellStyle name="TXT5 14 5" xfId="1533" xr:uid="{00000000-0005-0000-0000-000070080000}"/>
    <cellStyle name="TXT5 14 6" xfId="1810" xr:uid="{00000000-0005-0000-0000-000071080000}"/>
    <cellStyle name="TXT5 15" xfId="481" xr:uid="{00000000-0005-0000-0000-000072080000}"/>
    <cellStyle name="TXT5 15 2" xfId="648" xr:uid="{00000000-0005-0000-0000-000073080000}"/>
    <cellStyle name="TXT5 15 2 2" xfId="1039" xr:uid="{00000000-0005-0000-0000-000074080000}"/>
    <cellStyle name="TXT5 15 2 3" xfId="1321" xr:uid="{00000000-0005-0000-0000-000075080000}"/>
    <cellStyle name="TXT5 15 2 4" xfId="1599" xr:uid="{00000000-0005-0000-0000-000076080000}"/>
    <cellStyle name="TXT5 15 2 5" xfId="1876" xr:uid="{00000000-0005-0000-0000-000077080000}"/>
    <cellStyle name="TXT5 15 3" xfId="883" xr:uid="{00000000-0005-0000-0000-000078080000}"/>
    <cellStyle name="TXT5 15 4" xfId="1165" xr:uid="{00000000-0005-0000-0000-000079080000}"/>
    <cellStyle name="TXT5 15 5" xfId="1447" xr:uid="{00000000-0005-0000-0000-00007A080000}"/>
    <cellStyle name="TXT5 15 6" xfId="1724" xr:uid="{00000000-0005-0000-0000-00007B080000}"/>
    <cellStyle name="TXT5 16" xfId="457" xr:uid="{00000000-0005-0000-0000-00007C080000}"/>
    <cellStyle name="TXT5 16 2" xfId="624" xr:uid="{00000000-0005-0000-0000-00007D080000}"/>
    <cellStyle name="TXT5 16 2 2" xfId="1015" xr:uid="{00000000-0005-0000-0000-00007E080000}"/>
    <cellStyle name="TXT5 16 2 3" xfId="1297" xr:uid="{00000000-0005-0000-0000-00007F080000}"/>
    <cellStyle name="TXT5 16 2 4" xfId="1575" xr:uid="{00000000-0005-0000-0000-000080080000}"/>
    <cellStyle name="TXT5 16 2 5" xfId="1852" xr:uid="{00000000-0005-0000-0000-000081080000}"/>
    <cellStyle name="TXT5 16 3" xfId="859" xr:uid="{00000000-0005-0000-0000-000082080000}"/>
    <cellStyle name="TXT5 16 4" xfId="1141" xr:uid="{00000000-0005-0000-0000-000083080000}"/>
    <cellStyle name="TXT5 16 5" xfId="1423" xr:uid="{00000000-0005-0000-0000-000084080000}"/>
    <cellStyle name="TXT5 16 6" xfId="1700" xr:uid="{00000000-0005-0000-0000-000085080000}"/>
    <cellStyle name="TXT5 17" xfId="582" xr:uid="{00000000-0005-0000-0000-000086080000}"/>
    <cellStyle name="TXT5 17 2" xfId="979" xr:uid="{00000000-0005-0000-0000-000087080000}"/>
    <cellStyle name="TXT5 17 3" xfId="1261" xr:uid="{00000000-0005-0000-0000-000088080000}"/>
    <cellStyle name="TXT5 17 4" xfId="1543" xr:uid="{00000000-0005-0000-0000-000089080000}"/>
    <cellStyle name="TXT5 17 5" xfId="1820" xr:uid="{00000000-0005-0000-0000-00008A080000}"/>
    <cellStyle name="TXT5 2" xfId="447" xr:uid="{00000000-0005-0000-0000-00008B080000}"/>
    <cellStyle name="TXT5 2 2" xfId="615" xr:uid="{00000000-0005-0000-0000-00008C080000}"/>
    <cellStyle name="TXT5 2 2 2" xfId="1006" xr:uid="{00000000-0005-0000-0000-00008D080000}"/>
    <cellStyle name="TXT5 2 2 3" xfId="1288" xr:uid="{00000000-0005-0000-0000-00008E080000}"/>
    <cellStyle name="TXT5 2 2 4" xfId="1566" xr:uid="{00000000-0005-0000-0000-00008F080000}"/>
    <cellStyle name="TXT5 2 2 5" xfId="1843" xr:uid="{00000000-0005-0000-0000-000090080000}"/>
    <cellStyle name="TXT5 2 3" xfId="850" xr:uid="{00000000-0005-0000-0000-000091080000}"/>
    <cellStyle name="TXT5 2 4" xfId="774" xr:uid="{00000000-0005-0000-0000-000092080000}"/>
    <cellStyle name="TXT5 2 5" xfId="787" xr:uid="{00000000-0005-0000-0000-000093080000}"/>
    <cellStyle name="TXT5 2 6" xfId="825" xr:uid="{00000000-0005-0000-0000-000094080000}"/>
    <cellStyle name="TXT5 3" xfId="516" xr:uid="{00000000-0005-0000-0000-000095080000}"/>
    <cellStyle name="TXT5 3 2" xfId="683" xr:uid="{00000000-0005-0000-0000-000096080000}"/>
    <cellStyle name="TXT5 3 2 2" xfId="1072" xr:uid="{00000000-0005-0000-0000-000097080000}"/>
    <cellStyle name="TXT5 3 2 3" xfId="1354" xr:uid="{00000000-0005-0000-0000-000098080000}"/>
    <cellStyle name="TXT5 3 2 4" xfId="1632" xr:uid="{00000000-0005-0000-0000-000099080000}"/>
    <cellStyle name="TXT5 3 2 5" xfId="1909" xr:uid="{00000000-0005-0000-0000-00009A080000}"/>
    <cellStyle name="TXT5 3 3" xfId="916" xr:uid="{00000000-0005-0000-0000-00009B080000}"/>
    <cellStyle name="TXT5 3 4" xfId="1198" xr:uid="{00000000-0005-0000-0000-00009C080000}"/>
    <cellStyle name="TXT5 3 5" xfId="1480" xr:uid="{00000000-0005-0000-0000-00009D080000}"/>
    <cellStyle name="TXT5 3 6" xfId="1757" xr:uid="{00000000-0005-0000-0000-00009E080000}"/>
    <cellStyle name="TXT5 4" xfId="429" xr:uid="{00000000-0005-0000-0000-00009F080000}"/>
    <cellStyle name="TXT5 4 2" xfId="597" xr:uid="{00000000-0005-0000-0000-0000A0080000}"/>
    <cellStyle name="TXT5 4 2 2" xfId="989" xr:uid="{00000000-0005-0000-0000-0000A1080000}"/>
    <cellStyle name="TXT5 4 2 3" xfId="1271" xr:uid="{00000000-0005-0000-0000-0000A2080000}"/>
    <cellStyle name="TXT5 4 2 4" xfId="1549" xr:uid="{00000000-0005-0000-0000-0000A3080000}"/>
    <cellStyle name="TXT5 4 2 5" xfId="1826" xr:uid="{00000000-0005-0000-0000-0000A4080000}"/>
    <cellStyle name="TXT5 4 3" xfId="832" xr:uid="{00000000-0005-0000-0000-0000A5080000}"/>
    <cellStyle name="TXT5 4 4" xfId="805" xr:uid="{00000000-0005-0000-0000-0000A6080000}"/>
    <cellStyle name="TXT5 4 5" xfId="987" xr:uid="{00000000-0005-0000-0000-0000A7080000}"/>
    <cellStyle name="TXT5 4 6" xfId="1269" xr:uid="{00000000-0005-0000-0000-0000A8080000}"/>
    <cellStyle name="TXT5 5" xfId="438" xr:uid="{00000000-0005-0000-0000-0000A9080000}"/>
    <cellStyle name="TXT5 5 2" xfId="606" xr:uid="{00000000-0005-0000-0000-0000AA080000}"/>
    <cellStyle name="TXT5 5 2 2" xfId="997" xr:uid="{00000000-0005-0000-0000-0000AB080000}"/>
    <cellStyle name="TXT5 5 2 3" xfId="1279" xr:uid="{00000000-0005-0000-0000-0000AC080000}"/>
    <cellStyle name="TXT5 5 2 4" xfId="1557" xr:uid="{00000000-0005-0000-0000-0000AD080000}"/>
    <cellStyle name="TXT5 5 2 5" xfId="1834" xr:uid="{00000000-0005-0000-0000-0000AE080000}"/>
    <cellStyle name="TXT5 5 3" xfId="841" xr:uid="{00000000-0005-0000-0000-0000AF080000}"/>
    <cellStyle name="TXT5 5 4" xfId="796" xr:uid="{00000000-0005-0000-0000-0000B0080000}"/>
    <cellStyle name="TXT5 5 5" xfId="984" xr:uid="{00000000-0005-0000-0000-0000B1080000}"/>
    <cellStyle name="TXT5 5 6" xfId="1266" xr:uid="{00000000-0005-0000-0000-0000B2080000}"/>
    <cellStyle name="TXT5 6" xfId="501" xr:uid="{00000000-0005-0000-0000-0000B3080000}"/>
    <cellStyle name="TXT5 6 2" xfId="668" xr:uid="{00000000-0005-0000-0000-0000B4080000}"/>
    <cellStyle name="TXT5 6 2 2" xfId="1059" xr:uid="{00000000-0005-0000-0000-0000B5080000}"/>
    <cellStyle name="TXT5 6 2 3" xfId="1341" xr:uid="{00000000-0005-0000-0000-0000B6080000}"/>
    <cellStyle name="TXT5 6 2 4" xfId="1619" xr:uid="{00000000-0005-0000-0000-0000B7080000}"/>
    <cellStyle name="TXT5 6 2 5" xfId="1896" xr:uid="{00000000-0005-0000-0000-0000B8080000}"/>
    <cellStyle name="TXT5 6 3" xfId="903" xr:uid="{00000000-0005-0000-0000-0000B9080000}"/>
    <cellStyle name="TXT5 6 4" xfId="1185" xr:uid="{00000000-0005-0000-0000-0000BA080000}"/>
    <cellStyle name="TXT5 6 5" xfId="1467" xr:uid="{00000000-0005-0000-0000-0000BB080000}"/>
    <cellStyle name="TXT5 6 6" xfId="1744" xr:uid="{00000000-0005-0000-0000-0000BC080000}"/>
    <cellStyle name="TXT5 7" xfId="459" xr:uid="{00000000-0005-0000-0000-0000BD080000}"/>
    <cellStyle name="TXT5 7 2" xfId="626" xr:uid="{00000000-0005-0000-0000-0000BE080000}"/>
    <cellStyle name="TXT5 7 2 2" xfId="1017" xr:uid="{00000000-0005-0000-0000-0000BF080000}"/>
    <cellStyle name="TXT5 7 2 3" xfId="1299" xr:uid="{00000000-0005-0000-0000-0000C0080000}"/>
    <cellStyle name="TXT5 7 2 4" xfId="1577" xr:uid="{00000000-0005-0000-0000-0000C1080000}"/>
    <cellStyle name="TXT5 7 2 5" xfId="1854" xr:uid="{00000000-0005-0000-0000-0000C2080000}"/>
    <cellStyle name="TXT5 7 3" xfId="861" xr:uid="{00000000-0005-0000-0000-0000C3080000}"/>
    <cellStyle name="TXT5 7 4" xfId="1143" xr:uid="{00000000-0005-0000-0000-0000C4080000}"/>
    <cellStyle name="TXT5 7 5" xfId="1425" xr:uid="{00000000-0005-0000-0000-0000C5080000}"/>
    <cellStyle name="TXT5 7 6" xfId="1702" xr:uid="{00000000-0005-0000-0000-0000C6080000}"/>
    <cellStyle name="TXT5 8" xfId="551" xr:uid="{00000000-0005-0000-0000-0000C7080000}"/>
    <cellStyle name="TXT5 8 2" xfId="716" xr:uid="{00000000-0005-0000-0000-0000C8080000}"/>
    <cellStyle name="TXT5 8 2 2" xfId="1104" xr:uid="{00000000-0005-0000-0000-0000C9080000}"/>
    <cellStyle name="TXT5 8 2 3" xfId="1386" xr:uid="{00000000-0005-0000-0000-0000CA080000}"/>
    <cellStyle name="TXT5 8 2 4" xfId="1663" xr:uid="{00000000-0005-0000-0000-0000CB080000}"/>
    <cellStyle name="TXT5 8 2 5" xfId="1940" xr:uid="{00000000-0005-0000-0000-0000CC080000}"/>
    <cellStyle name="TXT5 8 3" xfId="948" xr:uid="{00000000-0005-0000-0000-0000CD080000}"/>
    <cellStyle name="TXT5 8 4" xfId="1230" xr:uid="{00000000-0005-0000-0000-0000CE080000}"/>
    <cellStyle name="TXT5 8 5" xfId="1512" xr:uid="{00000000-0005-0000-0000-0000CF080000}"/>
    <cellStyle name="TXT5 8 6" xfId="1789" xr:uid="{00000000-0005-0000-0000-0000D0080000}"/>
    <cellStyle name="TXT5 9" xfId="444" xr:uid="{00000000-0005-0000-0000-0000D1080000}"/>
    <cellStyle name="TXT5 9 2" xfId="612" xr:uid="{00000000-0005-0000-0000-0000D2080000}"/>
    <cellStyle name="TXT5 9 2 2" xfId="1003" xr:uid="{00000000-0005-0000-0000-0000D3080000}"/>
    <cellStyle name="TXT5 9 2 3" xfId="1285" xr:uid="{00000000-0005-0000-0000-0000D4080000}"/>
    <cellStyle name="TXT5 9 2 4" xfId="1563" xr:uid="{00000000-0005-0000-0000-0000D5080000}"/>
    <cellStyle name="TXT5 9 2 5" xfId="1840" xr:uid="{00000000-0005-0000-0000-0000D6080000}"/>
    <cellStyle name="TXT5 9 3" xfId="847" xr:uid="{00000000-0005-0000-0000-0000D7080000}"/>
    <cellStyle name="TXT5 9 4" xfId="790" xr:uid="{00000000-0005-0000-0000-0000D8080000}"/>
    <cellStyle name="TXT5 9 5" xfId="783" xr:uid="{00000000-0005-0000-0000-0000D9080000}"/>
    <cellStyle name="TXT5 9 6" xfId="820" xr:uid="{00000000-0005-0000-0000-0000DA080000}"/>
    <cellStyle name="عادي_الفصل الأول الإحصاءات الزراعية" xfId="406" xr:uid="{00000000-0005-0000-0000-0000DB080000}"/>
    <cellStyle name="عملة [0]_الفصل الأول الإحصاءات الزراعية" xfId="407" xr:uid="{00000000-0005-0000-0000-0000DC080000}"/>
    <cellStyle name="عملة_الفصل الأول الإحصاءات الزراعية" xfId="408" xr:uid="{00000000-0005-0000-0000-0000DD080000}"/>
  </cellStyles>
  <dxfs count="0"/>
  <tableStyles count="0" defaultTableStyle="TableStyleMedium2" defaultPivotStyle="PivotStyleLight16"/>
  <colors>
    <mruColors>
      <color rgb="FFB66F28"/>
      <color rgb="FFFFEED9"/>
      <color rgb="FFFFAD79"/>
      <color rgb="FFE1AD79"/>
      <color rgb="FFD58C43"/>
      <color rgb="FFFFDEB7"/>
      <color rgb="FFE4B688"/>
      <color rgb="FFA55A00"/>
      <color rgb="FF5BC1FF"/>
      <color rgb="FFFFF9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2.xml"/><Relationship Id="rId21" Type="http://schemas.openxmlformats.org/officeDocument/2006/relationships/worksheet" Target="worksheets/sheet18.xml"/><Relationship Id="rId42" Type="http://schemas.openxmlformats.org/officeDocument/2006/relationships/worksheet" Target="worksheets/sheet34.xml"/><Relationship Id="rId47" Type="http://schemas.openxmlformats.org/officeDocument/2006/relationships/worksheet" Target="worksheets/sheet38.xml"/><Relationship Id="rId63" Type="http://schemas.openxmlformats.org/officeDocument/2006/relationships/externalLink" Target="externalLinks/externalLink1.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5.xml"/><Relationship Id="rId29" Type="http://schemas.openxmlformats.org/officeDocument/2006/relationships/worksheet" Target="worksheets/sheet24.xml"/><Relationship Id="rId11" Type="http://schemas.openxmlformats.org/officeDocument/2006/relationships/worksheet" Target="worksheets/sheet11.xml"/><Relationship Id="rId24" Type="http://schemas.openxmlformats.org/officeDocument/2006/relationships/worksheet" Target="worksheets/sheet21.xml"/><Relationship Id="rId32" Type="http://schemas.openxmlformats.org/officeDocument/2006/relationships/worksheet" Target="worksheets/sheet26.xml"/><Relationship Id="rId37" Type="http://schemas.openxmlformats.org/officeDocument/2006/relationships/worksheet" Target="worksheets/sheet30.xml"/><Relationship Id="rId40" Type="http://schemas.openxmlformats.org/officeDocument/2006/relationships/worksheet" Target="worksheets/sheet33.xml"/><Relationship Id="rId45" Type="http://schemas.openxmlformats.org/officeDocument/2006/relationships/worksheet" Target="worksheets/sheet36.xml"/><Relationship Id="rId53" Type="http://schemas.openxmlformats.org/officeDocument/2006/relationships/worksheet" Target="worksheets/sheet43.xml"/><Relationship Id="rId58" Type="http://schemas.openxmlformats.org/officeDocument/2006/relationships/worksheet" Target="worksheets/sheet48.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worksheet" Target="worksheets/sheet51.xml"/><Relationship Id="rId19" Type="http://schemas.openxmlformats.org/officeDocument/2006/relationships/chartsheet" Target="chartsheets/sheet3.xml"/><Relationship Id="rId14" Type="http://schemas.openxmlformats.org/officeDocument/2006/relationships/worksheet" Target="worksheets/sheet14.xml"/><Relationship Id="rId22" Type="http://schemas.openxmlformats.org/officeDocument/2006/relationships/worksheet" Target="worksheets/sheet19.xml"/><Relationship Id="rId27" Type="http://schemas.openxmlformats.org/officeDocument/2006/relationships/chartsheet" Target="chartsheets/sheet5.xml"/><Relationship Id="rId30" Type="http://schemas.openxmlformats.org/officeDocument/2006/relationships/worksheet" Target="worksheets/sheet25.xml"/><Relationship Id="rId35" Type="http://schemas.openxmlformats.org/officeDocument/2006/relationships/worksheet" Target="worksheets/sheet28.xml"/><Relationship Id="rId43" Type="http://schemas.openxmlformats.org/officeDocument/2006/relationships/worksheet" Target="worksheets/sheet35.xml"/><Relationship Id="rId48" Type="http://schemas.openxmlformats.org/officeDocument/2006/relationships/worksheet" Target="worksheets/sheet39.xml"/><Relationship Id="rId56" Type="http://schemas.openxmlformats.org/officeDocument/2006/relationships/worksheet" Target="worksheets/sheet46.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4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chartsheet" Target="chartsheets/sheet2.xml"/><Relationship Id="rId25" Type="http://schemas.openxmlformats.org/officeDocument/2006/relationships/chartsheet" Target="chartsheets/sheet4.xml"/><Relationship Id="rId33" Type="http://schemas.openxmlformats.org/officeDocument/2006/relationships/worksheet" Target="worksheets/sheet27.xml"/><Relationship Id="rId38" Type="http://schemas.openxmlformats.org/officeDocument/2006/relationships/worksheet" Target="worksheets/sheet31.xml"/><Relationship Id="rId46" Type="http://schemas.openxmlformats.org/officeDocument/2006/relationships/worksheet" Target="worksheets/sheet37.xml"/><Relationship Id="rId59" Type="http://schemas.openxmlformats.org/officeDocument/2006/relationships/worksheet" Target="worksheets/sheet49.xml"/><Relationship Id="rId67" Type="http://schemas.openxmlformats.org/officeDocument/2006/relationships/calcChain" Target="calcChain.xml"/><Relationship Id="rId20" Type="http://schemas.openxmlformats.org/officeDocument/2006/relationships/worksheet" Target="worksheets/sheet17.xml"/><Relationship Id="rId41" Type="http://schemas.openxmlformats.org/officeDocument/2006/relationships/chartsheet" Target="chartsheets/sheet8.xml"/><Relationship Id="rId54" Type="http://schemas.openxmlformats.org/officeDocument/2006/relationships/worksheet" Target="worksheets/sheet44.xml"/><Relationship Id="rId62" Type="http://schemas.openxmlformats.org/officeDocument/2006/relationships/worksheet" Target="worksheets/sheet52.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chartsheet" Target="chartsheets/sheet1.xml"/><Relationship Id="rId23" Type="http://schemas.openxmlformats.org/officeDocument/2006/relationships/worksheet" Target="worksheets/sheet20.xml"/><Relationship Id="rId28" Type="http://schemas.openxmlformats.org/officeDocument/2006/relationships/worksheet" Target="worksheets/sheet23.xml"/><Relationship Id="rId36" Type="http://schemas.openxmlformats.org/officeDocument/2006/relationships/worksheet" Target="worksheets/sheet29.xml"/><Relationship Id="rId49" Type="http://schemas.openxmlformats.org/officeDocument/2006/relationships/worksheet" Target="worksheets/sheet40.xml"/><Relationship Id="rId57" Type="http://schemas.openxmlformats.org/officeDocument/2006/relationships/worksheet" Target="worksheets/sheet47.xml"/><Relationship Id="rId10" Type="http://schemas.openxmlformats.org/officeDocument/2006/relationships/worksheet" Target="worksheets/sheet10.xml"/><Relationship Id="rId31" Type="http://schemas.openxmlformats.org/officeDocument/2006/relationships/chartsheet" Target="chartsheets/sheet6.xml"/><Relationship Id="rId44" Type="http://schemas.openxmlformats.org/officeDocument/2006/relationships/chartsheet" Target="chartsheets/sheet9.xml"/><Relationship Id="rId52" Type="http://schemas.openxmlformats.org/officeDocument/2006/relationships/worksheet" Target="worksheets/sheet42.xml"/><Relationship Id="rId60" Type="http://schemas.openxmlformats.org/officeDocument/2006/relationships/worksheet" Target="worksheets/sheet50.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6.xml"/><Relationship Id="rId39" Type="http://schemas.openxmlformats.org/officeDocument/2006/relationships/worksheet" Target="worksheets/sheet32.xml"/><Relationship Id="rId34" Type="http://schemas.openxmlformats.org/officeDocument/2006/relationships/chartsheet" Target="chartsheets/sheet7.xml"/><Relationship Id="rId50" Type="http://schemas.openxmlformats.org/officeDocument/2006/relationships/chartsheet" Target="chartsheets/sheet10.xml"/><Relationship Id="rId55" Type="http://schemas.openxmlformats.org/officeDocument/2006/relationships/worksheet" Target="worksheets/sheet45.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a:defRPr>
                <a:solidFill>
                  <a:srgbClr val="CB7E2E"/>
                </a:solidFill>
              </a:defRPr>
            </a:pPr>
            <a:r>
              <a:rPr lang="ar-SA" sz="1600">
                <a:solidFill>
                  <a:srgbClr val="B66F28"/>
                </a:solidFill>
                <a:latin typeface="Sakkal Majalla" panose="02000000000000000000" pitchFamily="2" charset="-78"/>
                <a:cs typeface="Sakkal Majalla" panose="02000000000000000000" pitchFamily="2" charset="-78"/>
              </a:rPr>
              <a:t>عدد مشاريع تبريد المناطق حسب حالة المشروع والنشاط الاقتصادي</a:t>
            </a:r>
            <a:endParaRPr lang="ar-QA" sz="1600">
              <a:solidFill>
                <a:srgbClr val="B66F28"/>
              </a:solidFill>
              <a:latin typeface="Sakkal Majalla" panose="02000000000000000000" pitchFamily="2" charset="-78"/>
              <a:cs typeface="Sakkal Majalla" panose="02000000000000000000" pitchFamily="2" charset="-78"/>
            </a:endParaRPr>
          </a:p>
          <a:p>
            <a:pPr algn="ctr">
              <a:defRPr>
                <a:solidFill>
                  <a:srgbClr val="CB7E2E"/>
                </a:solidFill>
              </a:defRPr>
            </a:pPr>
            <a:r>
              <a:rPr lang="en-US" sz="1200">
                <a:solidFill>
                  <a:srgbClr val="B66F28"/>
                </a:solidFill>
                <a:effectLst/>
                <a:latin typeface="Arial" panose="020B0604020202020204" pitchFamily="34" charset="0"/>
                <a:cs typeface="Arial" panose="020B0604020202020204" pitchFamily="34" charset="0"/>
              </a:rPr>
              <a:t>District Cooling Projects BY Project</a:t>
            </a:r>
            <a:r>
              <a:rPr lang="en-US" sz="1200" baseline="0">
                <a:solidFill>
                  <a:srgbClr val="B66F28"/>
                </a:solidFill>
                <a:effectLst/>
                <a:latin typeface="Arial" panose="020B0604020202020204" pitchFamily="34" charset="0"/>
                <a:cs typeface="Arial" panose="020B0604020202020204" pitchFamily="34" charset="0"/>
              </a:rPr>
              <a:t>  </a:t>
            </a:r>
            <a:r>
              <a:rPr lang="en-US" sz="1200">
                <a:solidFill>
                  <a:srgbClr val="B66F28"/>
                </a:solidFill>
                <a:effectLst/>
                <a:latin typeface="Arial" panose="020B0604020202020204" pitchFamily="34" charset="0"/>
                <a:cs typeface="Arial" panose="020B0604020202020204" pitchFamily="34" charset="0"/>
              </a:rPr>
              <a:t>Status And Economic Activity</a:t>
            </a:r>
          </a:p>
          <a:p>
            <a:pPr algn="ctr">
              <a:defRPr>
                <a:solidFill>
                  <a:srgbClr val="CB7E2E"/>
                </a:solidFill>
              </a:defRPr>
            </a:pPr>
            <a:r>
              <a:rPr lang="en-US" sz="1200">
                <a:solidFill>
                  <a:srgbClr val="B66F28"/>
                </a:solidFill>
                <a:effectLst/>
                <a:latin typeface="Arial" panose="020B0604020202020204" pitchFamily="34" charset="0"/>
                <a:cs typeface="Arial" panose="020B0604020202020204" pitchFamily="34" charset="0"/>
              </a:rPr>
              <a:t>2021</a:t>
            </a:r>
          </a:p>
        </c:rich>
      </c:tx>
      <c:layout>
        <c:manualLayout>
          <c:xMode val="edge"/>
          <c:yMode val="edge"/>
          <c:x val="0.17395774934989122"/>
          <c:y val="1.214421203985469E-2"/>
        </c:manualLayout>
      </c:layout>
      <c:overlay val="1"/>
    </c:title>
    <c:autoTitleDeleted val="0"/>
    <c:plotArea>
      <c:layout>
        <c:manualLayout>
          <c:layoutTarget val="inner"/>
          <c:xMode val="edge"/>
          <c:yMode val="edge"/>
          <c:x val="6.6591888670821706E-2"/>
          <c:y val="0.23696954493382499"/>
          <c:w val="0.91096824295816792"/>
          <c:h val="0.58931624922242232"/>
        </c:manualLayout>
      </c:layout>
      <c:barChart>
        <c:barDir val="col"/>
        <c:grouping val="stacked"/>
        <c:varyColors val="0"/>
        <c:ser>
          <c:idx val="0"/>
          <c:order val="0"/>
          <c:tx>
            <c:strRef>
              <c:f>'1'!$B$24</c:f>
              <c:strCache>
                <c:ptCount val="1"/>
                <c:pt idx="0">
                  <c:v>المرحلة التشغيلية Operational phase</c:v>
                </c:pt>
              </c:strCache>
            </c:strRef>
          </c:tx>
          <c:spPr>
            <a:solidFill>
              <a:srgbClr val="E4B688"/>
            </a:solidFill>
          </c:spPr>
          <c:invertIfNegative val="0"/>
          <c:cat>
            <c:strRef>
              <c:f>'1'!$A$25:$A$35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'1'!$B$25:$B$35</c:f>
              <c:numCache>
                <c:formatCode>0</c:formatCode>
                <c:ptCount val="11"/>
                <c:pt idx="0">
                  <c:v>1</c:v>
                </c:pt>
                <c:pt idx="1">
                  <c:v>8</c:v>
                </c:pt>
                <c:pt idx="2">
                  <c:v>5</c:v>
                </c:pt>
                <c:pt idx="3">
                  <c:v>4</c:v>
                </c:pt>
                <c:pt idx="4">
                  <c:v>3</c:v>
                </c:pt>
                <c:pt idx="5">
                  <c:v>3</c:v>
                </c:pt>
                <c:pt idx="6">
                  <c:v>3</c:v>
                </c:pt>
                <c:pt idx="7">
                  <c:v>9</c:v>
                </c:pt>
                <c:pt idx="8">
                  <c:v>4</c:v>
                </c:pt>
                <c:pt idx="9">
                  <c:v>2</c:v>
                </c:pt>
                <c:pt idx="10">
                  <c:v>2</c:v>
                </c:pt>
              </c:numCache>
            </c:numRef>
          </c:val>
          <c:extLst>
            <c:ext xmlns:c16="http://schemas.microsoft.com/office/drawing/2014/chart" uri="{C3380CC4-5D6E-409C-BE32-E72D297353CC}">
              <c16:uniqueId val="{00000000-5FDE-4E6B-A938-4E3EB6C54809}"/>
            </c:ext>
          </c:extLst>
        </c:ser>
        <c:ser>
          <c:idx val="1"/>
          <c:order val="1"/>
          <c:tx>
            <c:strRef>
              <c:f>'1'!$C$24</c:f>
              <c:strCache>
                <c:ptCount val="1"/>
                <c:pt idx="0">
                  <c:v>تحت الانشاء
Under Construction</c:v>
                </c:pt>
              </c:strCache>
            </c:strRef>
          </c:tx>
          <c:spPr>
            <a:solidFill>
              <a:srgbClr val="A55A00"/>
            </a:solidFill>
          </c:spPr>
          <c:invertIfNegative val="0"/>
          <c:cat>
            <c:strRef>
              <c:f>'1'!$A$25:$A$35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'1'!$C$25:$C$35</c:f>
              <c:numCache>
                <c:formatCode>General</c:formatCode>
                <c:ptCount val="11"/>
                <c:pt idx="0">
                  <c:v>0</c:v>
                </c:pt>
                <c:pt idx="1">
                  <c:v>3</c:v>
                </c:pt>
                <c:pt idx="2">
                  <c:v>0</c:v>
                </c:pt>
                <c:pt idx="3">
                  <c:v>1</c:v>
                </c:pt>
                <c:pt idx="4">
                  <c:v>0</c:v>
                </c:pt>
                <c:pt idx="5">
                  <c:v>0</c:v>
                </c:pt>
                <c:pt idx="6">
                  <c:v>2</c:v>
                </c:pt>
                <c:pt idx="7">
                  <c:v>0</c:v>
                </c:pt>
                <c:pt idx="8">
                  <c:v>1</c:v>
                </c:pt>
                <c:pt idx="9">
                  <c:v>3</c:v>
                </c:pt>
                <c:pt idx="10">
                  <c:v>5</c:v>
                </c:pt>
              </c:numCache>
            </c:numRef>
          </c:val>
          <c:extLst>
            <c:ext xmlns:c16="http://schemas.microsoft.com/office/drawing/2014/chart" uri="{C3380CC4-5D6E-409C-BE32-E72D297353CC}">
              <c16:uniqueId val="{00000001-5FDE-4E6B-A938-4E3EB6C54809}"/>
            </c:ext>
          </c:extLst>
        </c:ser>
        <c:ser>
          <c:idx val="2"/>
          <c:order val="2"/>
          <c:tx>
            <c:strRef>
              <c:f>'1'!$D$24</c:f>
              <c:strCache>
                <c:ptCount val="1"/>
                <c:pt idx="0">
                  <c:v>تحت التصميم
Under Design</c:v>
                </c:pt>
              </c:strCache>
            </c:strRef>
          </c:tx>
          <c:spPr>
            <a:solidFill>
              <a:schemeClr val="accent1">
                <a:lumMod val="40000"/>
                <a:lumOff val="60000"/>
              </a:schemeClr>
            </a:solidFill>
          </c:spPr>
          <c:invertIfNegative val="0"/>
          <c:cat>
            <c:strRef>
              <c:f>'1'!$A$25:$A$35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'1'!$D$25:$D$35</c:f>
              <c:numCache>
                <c:formatCode>General</c:formatCode>
                <c:ptCount val="11"/>
                <c:pt idx="0">
                  <c:v>0</c:v>
                </c:pt>
                <c:pt idx="1">
                  <c:v>0</c:v>
                </c:pt>
                <c:pt idx="2">
                  <c:v>0</c:v>
                </c:pt>
                <c:pt idx="3">
                  <c:v>0</c:v>
                </c:pt>
                <c:pt idx="4">
                  <c:v>0</c:v>
                </c:pt>
                <c:pt idx="5">
                  <c:v>2</c:v>
                </c:pt>
                <c:pt idx="6">
                  <c:v>0</c:v>
                </c:pt>
                <c:pt idx="7">
                  <c:v>0</c:v>
                </c:pt>
                <c:pt idx="8">
                  <c:v>2</c:v>
                </c:pt>
                <c:pt idx="9">
                  <c:v>0</c:v>
                </c:pt>
                <c:pt idx="10">
                  <c:v>1</c:v>
                </c:pt>
              </c:numCache>
            </c:numRef>
          </c:val>
          <c:extLst>
            <c:ext xmlns:c16="http://schemas.microsoft.com/office/drawing/2014/chart" uri="{C3380CC4-5D6E-409C-BE32-E72D297353CC}">
              <c16:uniqueId val="{00000002-5FDE-4E6B-A938-4E3EB6C54809}"/>
            </c:ext>
          </c:extLst>
        </c:ser>
        <c:dLbls>
          <c:showLegendKey val="0"/>
          <c:showVal val="0"/>
          <c:showCatName val="0"/>
          <c:showSerName val="0"/>
          <c:showPercent val="0"/>
          <c:showBubbleSize val="0"/>
        </c:dLbls>
        <c:gapWidth val="150"/>
        <c:overlap val="100"/>
        <c:axId val="70301184"/>
        <c:axId val="70302720"/>
      </c:barChart>
      <c:catAx>
        <c:axId val="70301184"/>
        <c:scaling>
          <c:orientation val="minMax"/>
        </c:scaling>
        <c:delete val="0"/>
        <c:axPos val="b"/>
        <c:majorGridlines>
          <c:spPr>
            <a:ln w="6350">
              <a:solidFill>
                <a:schemeClr val="bg1"/>
              </a:solidFill>
            </a:ln>
          </c:spPr>
        </c:majorGridlines>
        <c:numFmt formatCode="General" sourceLinked="0"/>
        <c:majorTickMark val="out"/>
        <c:minorTickMark val="none"/>
        <c:tickLblPos val="nextTo"/>
        <c:txPr>
          <a:bodyPr/>
          <a:lstStyle/>
          <a:p>
            <a:pPr>
              <a:defRPr sz="1200">
                <a:latin typeface="Sakkal Majalla" panose="02000000000000000000" pitchFamily="2" charset="-78"/>
                <a:cs typeface="Sakkal Majalla" panose="02000000000000000000" pitchFamily="2" charset="-78"/>
              </a:defRPr>
            </a:pPr>
            <a:endParaRPr lang="en-US"/>
          </a:p>
        </c:txPr>
        <c:crossAx val="70302720"/>
        <c:crosses val="autoZero"/>
        <c:auto val="1"/>
        <c:lblAlgn val="ctr"/>
        <c:lblOffset val="100"/>
        <c:noMultiLvlLbl val="0"/>
      </c:catAx>
      <c:valAx>
        <c:axId val="70302720"/>
        <c:scaling>
          <c:orientation val="minMax"/>
        </c:scaling>
        <c:delete val="0"/>
        <c:axPos val="l"/>
        <c:majorGridlines>
          <c:spPr>
            <a:ln w="6350">
              <a:solidFill>
                <a:schemeClr val="bg1"/>
              </a:solidFill>
            </a:ln>
          </c:spPr>
        </c:majorGridlines>
        <c:title>
          <c:tx>
            <c:rich>
              <a:bodyPr rot="0" vert="horz"/>
              <a:lstStyle/>
              <a:p>
                <a:pPr>
                  <a:defRPr/>
                </a:pPr>
                <a:r>
                  <a:rPr lang="ar-QA"/>
                  <a:t>العدد</a:t>
                </a:r>
              </a:p>
              <a:p>
                <a:pPr>
                  <a:defRPr/>
                </a:pPr>
                <a:r>
                  <a:rPr lang="en-US"/>
                  <a:t>No.</a:t>
                </a:r>
              </a:p>
            </c:rich>
          </c:tx>
          <c:layout>
            <c:manualLayout>
              <c:xMode val="edge"/>
              <c:yMode val="edge"/>
              <c:x val="3.3792468201414683E-2"/>
              <c:y val="0.16000971536963188"/>
            </c:manualLayout>
          </c:layout>
          <c:overlay val="0"/>
        </c:title>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70301184"/>
        <c:crosses val="autoZero"/>
        <c:crossBetween val="between"/>
      </c:valAx>
      <c:spPr>
        <a:solidFill>
          <a:srgbClr val="FFF9F3"/>
        </a:solidFill>
      </c:spPr>
    </c:plotArea>
    <c:legend>
      <c:legendPos val="r"/>
      <c:layout>
        <c:manualLayout>
          <c:xMode val="edge"/>
          <c:yMode val="edge"/>
          <c:x val="0.13835859012331722"/>
          <c:y val="0.14656995148333732"/>
          <c:w val="0.77796312282665603"/>
          <c:h val="8.3205758371112701E-2"/>
        </c:manualLayout>
      </c:layout>
      <c:overlay val="0"/>
      <c:txPr>
        <a:bodyPr/>
        <a:lstStyle/>
        <a:p>
          <a:pPr>
            <a:defRPr sz="1400" b="0">
              <a:latin typeface="Sakkal Majalla" panose="02000000000000000000" pitchFamily="2" charset="-78"/>
              <a:cs typeface="Sakkal Majalla" panose="02000000000000000000" pitchFamily="2" charset="-78"/>
            </a:defRPr>
          </a:pPr>
          <a:endParaRPr lang="en-US"/>
        </a:p>
      </c:txPr>
    </c:legend>
    <c:plotVisOnly val="1"/>
    <c:dispBlanksAs val="gap"/>
    <c:showDLblsOverMax val="0"/>
  </c:chart>
  <c:spPr>
    <a:ln>
      <a:noFill/>
    </a:ln>
  </c:spPr>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CB7E2E"/>
                </a:solidFill>
                <a:latin typeface="+mn-lt"/>
                <a:ea typeface="+mn-ea"/>
                <a:cs typeface="+mn-cs"/>
              </a:defRPr>
            </a:pPr>
            <a:r>
              <a:rPr lang="ar-QA" sz="1600" b="1" i="0" u="none" strike="noStrike" kern="1200" baseline="0">
                <a:solidFill>
                  <a:srgbClr val="B66F28"/>
                </a:solidFill>
                <a:effectLst/>
                <a:latin typeface="Sakkal Majalla" panose="02000000000000000000" pitchFamily="2" charset="-78"/>
                <a:ea typeface="+mn-ea"/>
                <a:cs typeface="Sakkal Majalla" panose="02000000000000000000" pitchFamily="2" charset="-78"/>
              </a:rPr>
              <a:t>التوزيع النسبي للمحطات تبريد المناطق التشغيلية حسب البلدية والنشاط الاقتصادي ومصدر مياه التبريد التعويضية والكمية المستخدمة</a:t>
            </a:r>
            <a:r>
              <a:rPr lang="en-US" sz="1600" b="1" i="0" u="none" strike="noStrike" kern="1200" baseline="0">
                <a:solidFill>
                  <a:srgbClr val="B66F28"/>
                </a:solidFill>
                <a:effectLst/>
                <a:latin typeface="Sakkal Majalla" panose="02000000000000000000" pitchFamily="2" charset="-78"/>
                <a:ea typeface="+mn-ea"/>
                <a:cs typeface="Sakkal Majalla" panose="02000000000000000000" pitchFamily="2" charset="-78"/>
              </a:rPr>
              <a:t> </a:t>
            </a:r>
            <a:br>
              <a:rPr lang="en-US" sz="1600" b="1" i="0" u="none" strike="noStrike" kern="1200" baseline="0">
                <a:solidFill>
                  <a:srgbClr val="B66F28"/>
                </a:solidFill>
                <a:effectLst/>
                <a:latin typeface="Sakkal Majalla" panose="02000000000000000000" pitchFamily="2" charset="-78"/>
                <a:ea typeface="+mn-ea"/>
                <a:cs typeface="Sakkal Majalla" panose="02000000000000000000" pitchFamily="2" charset="-78"/>
              </a:rPr>
            </a:br>
            <a:r>
              <a:rPr lang="ar-QA" sz="1600" b="1" i="0" u="none" strike="noStrike" kern="1200" baseline="0">
                <a:solidFill>
                  <a:srgbClr val="B66F28"/>
                </a:solidFill>
                <a:effectLst/>
                <a:latin typeface="Sakkal Majalla" panose="02000000000000000000" pitchFamily="2" charset="-78"/>
                <a:ea typeface="+mn-ea"/>
                <a:cs typeface="Sakkal Majalla" panose="02000000000000000000" pitchFamily="2" charset="-78"/>
              </a:rPr>
              <a:t> </a:t>
            </a:r>
            <a:r>
              <a:rPr lang="en-US" sz="1600" b="1" i="0" u="none" strike="noStrike" kern="1200" baseline="0">
                <a:solidFill>
                  <a:srgbClr val="B66F28"/>
                </a:solidFill>
                <a:effectLst/>
                <a:latin typeface="Sakkal Majalla" panose="02000000000000000000" pitchFamily="2" charset="-78"/>
                <a:ea typeface="+mn-ea"/>
                <a:cs typeface="Sakkal Majalla" panose="02000000000000000000" pitchFamily="2" charset="-78"/>
              </a:rPr>
              <a:t> </a:t>
            </a:r>
            <a:r>
              <a:rPr lang="en-US" sz="1200" b="1" i="0" u="none" strike="noStrike" kern="1200" baseline="0">
                <a:solidFill>
                  <a:srgbClr val="B66F28"/>
                </a:solidFill>
                <a:effectLst/>
                <a:latin typeface="Arial" panose="020B0604020202020204" pitchFamily="34" charset="0"/>
                <a:ea typeface="+mn-ea"/>
                <a:cs typeface="Arial" panose="020B0604020202020204" pitchFamily="34" charset="0"/>
              </a:rPr>
              <a:t>Percentage distribution of  the Operational District Cooling Plants Activity and Source of by Municipality, Economic</a:t>
            </a:r>
            <a:br>
              <a:rPr lang="en-US" sz="1200" b="1" i="0" u="none" strike="noStrike" kern="1200" baseline="0">
                <a:solidFill>
                  <a:srgbClr val="B66F28"/>
                </a:solidFill>
                <a:effectLst/>
                <a:latin typeface="Arial" panose="020B0604020202020204" pitchFamily="34" charset="0"/>
                <a:ea typeface="+mn-ea"/>
                <a:cs typeface="Arial" panose="020B0604020202020204" pitchFamily="34" charset="0"/>
              </a:rPr>
            </a:br>
            <a:r>
              <a:rPr lang="en-US" sz="1200" b="1" i="0" u="none" strike="noStrike" kern="1200" baseline="0">
                <a:solidFill>
                  <a:srgbClr val="B66F28"/>
                </a:solidFill>
                <a:effectLst/>
                <a:latin typeface="Arial" panose="020B0604020202020204" pitchFamily="34" charset="0"/>
                <a:ea typeface="+mn-ea"/>
                <a:cs typeface="Arial" panose="020B0604020202020204" pitchFamily="34" charset="0"/>
              </a:rPr>
              <a:t>2021   </a:t>
            </a:r>
            <a:endParaRPr lang="en-US" sz="1200" b="1" i="0" u="none" strike="noStrike" kern="1200" baseline="0">
              <a:solidFill>
                <a:srgbClr val="CB7E2E"/>
              </a:solidFill>
              <a:effectLst/>
              <a:latin typeface="Arial" panose="020B0604020202020204" pitchFamily="34" charset="0"/>
              <a:ea typeface="+mn-ea"/>
              <a:cs typeface="Arial" panose="020B0604020202020204" pitchFamily="34" charset="0"/>
            </a:endParaRPr>
          </a:p>
        </c:rich>
      </c:tx>
      <c:layout>
        <c:manualLayout>
          <c:xMode val="edge"/>
          <c:yMode val="edge"/>
          <c:x val="0.11846493536621039"/>
          <c:y val="1.8170418675694397E-2"/>
        </c:manualLayout>
      </c:layout>
      <c:overlay val="1"/>
    </c:title>
    <c:autoTitleDeleted val="0"/>
    <c:plotArea>
      <c:layout>
        <c:manualLayout>
          <c:layoutTarget val="inner"/>
          <c:xMode val="edge"/>
          <c:yMode val="edge"/>
          <c:x val="8.5656465158105918E-2"/>
          <c:y val="0.31555138390124232"/>
          <c:w val="0.87057691890010969"/>
          <c:h val="0.57512551279152069"/>
        </c:manualLayout>
      </c:layout>
      <c:barChart>
        <c:barDir val="col"/>
        <c:grouping val="percentStacked"/>
        <c:varyColors val="0"/>
        <c:ser>
          <c:idx val="0"/>
          <c:order val="0"/>
          <c:tx>
            <c:strRef>
              <c:f>'13'!$B$31</c:f>
              <c:strCache>
                <c:ptCount val="1"/>
                <c:pt idx="0">
                  <c:v>مياه عذبة  Fresh Water</c:v>
                </c:pt>
              </c:strCache>
            </c:strRef>
          </c:tx>
          <c:spPr>
            <a:solidFill>
              <a:schemeClr val="accent3">
                <a:lumMod val="40000"/>
                <a:lumOff val="60000"/>
              </a:schemeClr>
            </a:solidFill>
          </c:spPr>
          <c:invertIfNegative val="0"/>
          <c:cat>
            <c:strRef>
              <c:f>'13'!$A$32:$A$37</c:f>
              <c:strCache>
                <c:ptCount val="6"/>
                <c:pt idx="0">
                  <c:v>الدوحة
Doha</c:v>
                </c:pt>
                <c:pt idx="1">
                  <c:v>الريان
Al Rayyan</c:v>
                </c:pt>
                <c:pt idx="2">
                  <c:v>الوكرة
Al Wakra</c:v>
                </c:pt>
                <c:pt idx="3">
                  <c:v>الظعاين
Al Dayyan</c:v>
                </c:pt>
                <c:pt idx="4">
                  <c:v>  الشيحانية
 Al Sheehania</c:v>
                </c:pt>
                <c:pt idx="5">
                  <c:v>   الخور
AL-Khor
 </c:v>
                </c:pt>
              </c:strCache>
            </c:strRef>
          </c:cat>
          <c:val>
            <c:numRef>
              <c:f>'13'!$B$32:$B$37</c:f>
              <c:numCache>
                <c:formatCode>General</c:formatCode>
                <c:ptCount val="6"/>
                <c:pt idx="0">
                  <c:v>2762400.08</c:v>
                </c:pt>
                <c:pt idx="1">
                  <c:v>2132282.56</c:v>
                </c:pt>
                <c:pt idx="2">
                  <c:v>83291</c:v>
                </c:pt>
                <c:pt idx="3">
                  <c:v>506454</c:v>
                </c:pt>
                <c:pt idx="5">
                  <c:v>0</c:v>
                </c:pt>
              </c:numCache>
            </c:numRef>
          </c:val>
          <c:extLst>
            <c:ext xmlns:c16="http://schemas.microsoft.com/office/drawing/2014/chart" uri="{C3380CC4-5D6E-409C-BE32-E72D297353CC}">
              <c16:uniqueId val="{00000000-D1EA-481B-8456-FF06FA2E3795}"/>
            </c:ext>
          </c:extLst>
        </c:ser>
        <c:ser>
          <c:idx val="1"/>
          <c:order val="1"/>
          <c:tx>
            <c:strRef>
              <c:f>'13'!$C$31</c:f>
              <c:strCache>
                <c:ptCount val="1"/>
                <c:pt idx="0">
                  <c:v>مياه صرف صحي معالج TSE</c:v>
                </c:pt>
              </c:strCache>
            </c:strRef>
          </c:tx>
          <c:spPr>
            <a:solidFill>
              <a:srgbClr val="E1AD79"/>
            </a:solidFill>
          </c:spPr>
          <c:invertIfNegative val="0"/>
          <c:cat>
            <c:strRef>
              <c:f>'13'!$A$32:$A$37</c:f>
              <c:strCache>
                <c:ptCount val="6"/>
                <c:pt idx="0">
                  <c:v>الدوحة
Doha</c:v>
                </c:pt>
                <c:pt idx="1">
                  <c:v>الريان
Al Rayyan</c:v>
                </c:pt>
                <c:pt idx="2">
                  <c:v>الوكرة
Al Wakra</c:v>
                </c:pt>
                <c:pt idx="3">
                  <c:v>الظعاين
Al Dayyan</c:v>
                </c:pt>
                <c:pt idx="4">
                  <c:v>  الشيحانية
 Al Sheehania</c:v>
                </c:pt>
                <c:pt idx="5">
                  <c:v>   الخور
AL-Khor
 </c:v>
                </c:pt>
              </c:strCache>
            </c:strRef>
          </c:cat>
          <c:val>
            <c:numRef>
              <c:f>'13'!$C$32:$C$37</c:f>
              <c:numCache>
                <c:formatCode>General</c:formatCode>
                <c:ptCount val="6"/>
                <c:pt idx="0">
                  <c:v>4362408.72</c:v>
                </c:pt>
                <c:pt idx="1">
                  <c:v>1345186.2</c:v>
                </c:pt>
                <c:pt idx="2">
                  <c:v>0</c:v>
                </c:pt>
                <c:pt idx="3" formatCode="_-* #,##0_-;\-* #,##0_-;_-* &quot;-&quot;??_-;_-@_-">
                  <c:v>1634153</c:v>
                </c:pt>
                <c:pt idx="4">
                  <c:v>85000</c:v>
                </c:pt>
                <c:pt idx="5" formatCode="_-* #,##0_-;\-* #,##0_-;_-* &quot;-&quot;??_-;_-@_-">
                  <c:v>414630</c:v>
                </c:pt>
              </c:numCache>
            </c:numRef>
          </c:val>
          <c:extLst>
            <c:ext xmlns:c16="http://schemas.microsoft.com/office/drawing/2014/chart" uri="{C3380CC4-5D6E-409C-BE32-E72D297353CC}">
              <c16:uniqueId val="{00000001-D1EA-481B-8456-FF06FA2E3795}"/>
            </c:ext>
          </c:extLst>
        </c:ser>
        <c:ser>
          <c:idx val="2"/>
          <c:order val="2"/>
          <c:tx>
            <c:strRef>
              <c:f>'13'!$D$31</c:f>
              <c:strCache>
                <c:ptCount val="1"/>
                <c:pt idx="0">
                  <c:v>مياه البحر  Seawater</c:v>
                </c:pt>
              </c:strCache>
            </c:strRef>
          </c:tx>
          <c:spPr>
            <a:solidFill>
              <a:srgbClr val="5BC1FF"/>
            </a:solidFill>
          </c:spPr>
          <c:invertIfNegative val="0"/>
          <c:cat>
            <c:strRef>
              <c:f>'13'!$A$32:$A$37</c:f>
              <c:strCache>
                <c:ptCount val="6"/>
                <c:pt idx="0">
                  <c:v>الدوحة
Doha</c:v>
                </c:pt>
                <c:pt idx="1">
                  <c:v>الريان
Al Rayyan</c:v>
                </c:pt>
                <c:pt idx="2">
                  <c:v>الوكرة
Al Wakra</c:v>
                </c:pt>
                <c:pt idx="3">
                  <c:v>الظعاين
Al Dayyan</c:v>
                </c:pt>
                <c:pt idx="4">
                  <c:v>  الشيحانية
 Al Sheehania</c:v>
                </c:pt>
                <c:pt idx="5">
                  <c:v>   الخور
AL-Khor
 </c:v>
                </c:pt>
              </c:strCache>
            </c:strRef>
          </c:cat>
          <c:val>
            <c:numRef>
              <c:f>'13'!$D$32:$D$37</c:f>
              <c:numCache>
                <c:formatCode>General</c:formatCode>
                <c:ptCount val="6"/>
                <c:pt idx="0" formatCode="_-* #,##0_-;\-* #,##0_-;_-* &quot;-&quot;??_-;_-@_-">
                  <c:v>2499797.73</c:v>
                </c:pt>
                <c:pt idx="1">
                  <c:v>0</c:v>
                </c:pt>
                <c:pt idx="2">
                  <c:v>0</c:v>
                </c:pt>
                <c:pt idx="3">
                  <c:v>0</c:v>
                </c:pt>
                <c:pt idx="4">
                  <c:v>0</c:v>
                </c:pt>
                <c:pt idx="5">
                  <c:v>0</c:v>
                </c:pt>
              </c:numCache>
            </c:numRef>
          </c:val>
          <c:extLst>
            <c:ext xmlns:c16="http://schemas.microsoft.com/office/drawing/2014/chart" uri="{C3380CC4-5D6E-409C-BE32-E72D297353CC}">
              <c16:uniqueId val="{00000002-D1EA-481B-8456-FF06FA2E3795}"/>
            </c:ext>
          </c:extLst>
        </c:ser>
        <c:dLbls>
          <c:showLegendKey val="0"/>
          <c:showVal val="0"/>
          <c:showCatName val="0"/>
          <c:showSerName val="0"/>
          <c:showPercent val="0"/>
          <c:showBubbleSize val="0"/>
        </c:dLbls>
        <c:gapWidth val="297"/>
        <c:overlap val="100"/>
        <c:axId val="131625728"/>
        <c:axId val="131627264"/>
      </c:barChart>
      <c:catAx>
        <c:axId val="131625728"/>
        <c:scaling>
          <c:orientation val="minMax"/>
        </c:scaling>
        <c:delete val="0"/>
        <c:axPos val="b"/>
        <c:majorGridlines>
          <c:spPr>
            <a:ln>
              <a:solidFill>
                <a:schemeClr val="bg1"/>
              </a:solidFill>
            </a:ln>
          </c:spPr>
        </c:majorGridlines>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31627264"/>
        <c:crosses val="autoZero"/>
        <c:auto val="1"/>
        <c:lblAlgn val="ctr"/>
        <c:lblOffset val="100"/>
        <c:noMultiLvlLbl val="0"/>
      </c:catAx>
      <c:valAx>
        <c:axId val="131627264"/>
        <c:scaling>
          <c:orientation val="minMax"/>
        </c:scaling>
        <c:delete val="0"/>
        <c:axPos val="l"/>
        <c:majorGridlines>
          <c:spPr>
            <a:ln>
              <a:solidFill>
                <a:schemeClr val="bg1"/>
              </a:solidFill>
            </a:ln>
          </c:spPr>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31625728"/>
        <c:crosses val="autoZero"/>
        <c:crossBetween val="between"/>
        <c:dispUnits>
          <c:builtInUnit val="thousands"/>
          <c:dispUnitsLbl>
            <c:layout>
              <c:manualLayout>
                <c:xMode val="edge"/>
                <c:yMode val="edge"/>
                <c:x val="0.55698855016333471"/>
                <c:y val="0.93464902072048073"/>
              </c:manualLayout>
            </c:layout>
            <c:tx>
              <c:rich>
                <a:bodyPr/>
                <a:lstStyle/>
                <a:p>
                  <a:pPr>
                    <a:defRPr/>
                  </a:pPr>
                  <a:r>
                    <a:rPr lang="ar-QA"/>
                    <a:t>بالألف</a:t>
                  </a:r>
                  <a:endParaRPr lang="en-US"/>
                </a:p>
                <a:p>
                  <a:pPr>
                    <a:defRPr/>
                  </a:pPr>
                  <a:r>
                    <a:rPr lang="en-US"/>
                    <a:t>Thousands</a:t>
                  </a:r>
                </a:p>
              </c:rich>
            </c:tx>
          </c:dispUnitsLbl>
        </c:dispUnits>
      </c:valAx>
      <c:spPr>
        <a:solidFill>
          <a:srgbClr val="FFF9F3"/>
        </a:solidFill>
      </c:spPr>
    </c:plotArea>
    <c:legend>
      <c:legendPos val="r"/>
      <c:layout>
        <c:manualLayout>
          <c:xMode val="edge"/>
          <c:yMode val="edge"/>
          <c:x val="8.6482265623086557E-2"/>
          <c:y val="0.24354671471922232"/>
          <c:w val="0.82836266457667218"/>
          <c:h val="5.9373124597781442E-2"/>
        </c:manualLayout>
      </c:layout>
      <c:overlay val="0"/>
      <c:txPr>
        <a:bodyPr/>
        <a:lstStyle/>
        <a:p>
          <a:pPr>
            <a:defRPr sz="11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656465158105918E-2"/>
          <c:y val="0.24309855945339007"/>
          <c:w val="0.67103542993612175"/>
          <c:h val="0.62342739575675554"/>
        </c:manualLayout>
      </c:layout>
      <c:barChart>
        <c:barDir val="col"/>
        <c:grouping val="percentStacked"/>
        <c:varyColors val="0"/>
        <c:ser>
          <c:idx val="0"/>
          <c:order val="0"/>
          <c:tx>
            <c:strRef>
              <c:f>'14'!$B$39</c:f>
              <c:strCache>
                <c:ptCount val="1"/>
                <c:pt idx="0">
                  <c:v>البحر Lake (Sea)</c:v>
                </c:pt>
              </c:strCache>
            </c:strRef>
          </c:tx>
          <c:spPr>
            <a:solidFill>
              <a:schemeClr val="accent2">
                <a:lumMod val="60000"/>
                <a:lumOff val="40000"/>
              </a:schemeClr>
            </a:solidFill>
          </c:spPr>
          <c:invertIfNegative val="0"/>
          <c:cat>
            <c:strRef>
              <c:f>'14'!$A$40:$A$45</c:f>
              <c:strCache>
                <c:ptCount val="6"/>
                <c:pt idx="0">
                  <c:v>الدوحة
Doha</c:v>
                </c:pt>
                <c:pt idx="1">
                  <c:v>الريان
Al Rayyan</c:v>
                </c:pt>
                <c:pt idx="2">
                  <c:v>الوكرة
Al Wakra</c:v>
                </c:pt>
                <c:pt idx="3">
                  <c:v>الظعاين
Al Dayyan</c:v>
                </c:pt>
                <c:pt idx="4">
                  <c:v>الشيحانية
Al Sheehania</c:v>
                </c:pt>
                <c:pt idx="5">
                  <c:v> الخور
Al -Khor
</c:v>
                </c:pt>
              </c:strCache>
            </c:strRef>
          </c:cat>
          <c:val>
            <c:numRef>
              <c:f>'14'!$B$40:$B$45</c:f>
              <c:numCache>
                <c:formatCode>General</c:formatCode>
                <c:ptCount val="6"/>
                <c:pt idx="0" formatCode="#,##0">
                  <c:v>33546.965789473703</c:v>
                </c:pt>
              </c:numCache>
            </c:numRef>
          </c:val>
          <c:extLst>
            <c:ext xmlns:c16="http://schemas.microsoft.com/office/drawing/2014/chart" uri="{C3380CC4-5D6E-409C-BE32-E72D297353CC}">
              <c16:uniqueId val="{00000000-A559-4FC0-BCD9-5F097952F75B}"/>
            </c:ext>
          </c:extLst>
        </c:ser>
        <c:ser>
          <c:idx val="1"/>
          <c:order val="1"/>
          <c:tx>
            <c:strRef>
              <c:f>'14'!$C$39</c:f>
              <c:strCache>
                <c:ptCount val="1"/>
                <c:pt idx="0">
                  <c:v>شبكات تصريف وتصريف مياه الأمطار Surface Water Network</c:v>
                </c:pt>
              </c:strCache>
            </c:strRef>
          </c:tx>
          <c:spPr>
            <a:solidFill>
              <a:schemeClr val="tx2">
                <a:lumMod val="40000"/>
                <a:lumOff val="60000"/>
              </a:schemeClr>
            </a:solidFill>
          </c:spPr>
          <c:invertIfNegative val="0"/>
          <c:cat>
            <c:strRef>
              <c:f>'14'!$A$40:$A$45</c:f>
              <c:strCache>
                <c:ptCount val="6"/>
                <c:pt idx="0">
                  <c:v>الدوحة
Doha</c:v>
                </c:pt>
                <c:pt idx="1">
                  <c:v>الريان
Al Rayyan</c:v>
                </c:pt>
                <c:pt idx="2">
                  <c:v>الوكرة
Al Wakra</c:v>
                </c:pt>
                <c:pt idx="3">
                  <c:v>الظعاين
Al Dayyan</c:v>
                </c:pt>
                <c:pt idx="4">
                  <c:v>الشيحانية
Al Sheehania</c:v>
                </c:pt>
                <c:pt idx="5">
                  <c:v> الخور
Al -Khor
</c:v>
                </c:pt>
              </c:strCache>
            </c:strRef>
          </c:cat>
          <c:val>
            <c:numRef>
              <c:f>'14'!$C$40:$C$45</c:f>
              <c:numCache>
                <c:formatCode>#,##0</c:formatCode>
                <c:ptCount val="6"/>
                <c:pt idx="0">
                  <c:v>802214.09100000001</c:v>
                </c:pt>
                <c:pt idx="1">
                  <c:v>453717</c:v>
                </c:pt>
                <c:pt idx="3">
                  <c:v>292938</c:v>
                </c:pt>
              </c:numCache>
            </c:numRef>
          </c:val>
          <c:extLst>
            <c:ext xmlns:c16="http://schemas.microsoft.com/office/drawing/2014/chart" uri="{C3380CC4-5D6E-409C-BE32-E72D297353CC}">
              <c16:uniqueId val="{00000001-A559-4FC0-BCD9-5F097952F75B}"/>
            </c:ext>
          </c:extLst>
        </c:ser>
        <c:ser>
          <c:idx val="2"/>
          <c:order val="2"/>
          <c:tx>
            <c:strRef>
              <c:f>'14'!$D$39</c:f>
              <c:strCache>
                <c:ptCount val="1"/>
                <c:pt idx="0">
                  <c:v>حفرة امتصاصية Absorption hole</c:v>
                </c:pt>
              </c:strCache>
            </c:strRef>
          </c:tx>
          <c:spPr>
            <a:solidFill>
              <a:schemeClr val="accent5">
                <a:lumMod val="60000"/>
                <a:lumOff val="40000"/>
              </a:schemeClr>
            </a:solidFill>
          </c:spPr>
          <c:invertIfNegative val="0"/>
          <c:cat>
            <c:strRef>
              <c:f>'14'!$A$40:$A$45</c:f>
              <c:strCache>
                <c:ptCount val="6"/>
                <c:pt idx="0">
                  <c:v>الدوحة
Doha</c:v>
                </c:pt>
                <c:pt idx="1">
                  <c:v>الريان
Al Rayyan</c:v>
                </c:pt>
                <c:pt idx="2">
                  <c:v>الوكرة
Al Wakra</c:v>
                </c:pt>
                <c:pt idx="3">
                  <c:v>الظعاين
Al Dayyan</c:v>
                </c:pt>
                <c:pt idx="4">
                  <c:v>الشيحانية
Al Sheehania</c:v>
                </c:pt>
                <c:pt idx="5">
                  <c:v> الخور
Al -Khor
</c:v>
                </c:pt>
              </c:strCache>
            </c:strRef>
          </c:cat>
          <c:val>
            <c:numRef>
              <c:f>'14'!$D$40:$D$45</c:f>
              <c:numCache>
                <c:formatCode>#,##0</c:formatCode>
                <c:ptCount val="6"/>
                <c:pt idx="0">
                  <c:v>13896</c:v>
                </c:pt>
                <c:pt idx="1">
                  <c:v>25837</c:v>
                </c:pt>
                <c:pt idx="3">
                  <c:v>9288</c:v>
                </c:pt>
              </c:numCache>
            </c:numRef>
          </c:val>
          <c:extLst>
            <c:ext xmlns:c16="http://schemas.microsoft.com/office/drawing/2014/chart" uri="{C3380CC4-5D6E-409C-BE32-E72D297353CC}">
              <c16:uniqueId val="{00000002-A559-4FC0-BCD9-5F097952F75B}"/>
            </c:ext>
          </c:extLst>
        </c:ser>
        <c:ser>
          <c:idx val="3"/>
          <c:order val="3"/>
          <c:tx>
            <c:strRef>
              <c:f>'14'!$E$39</c:f>
              <c:strCache>
                <c:ptCount val="1"/>
                <c:pt idx="0">
                  <c:v>شبكات الصرف الصحي Foul Sewer Network</c:v>
                </c:pt>
              </c:strCache>
            </c:strRef>
          </c:tx>
          <c:spPr>
            <a:solidFill>
              <a:srgbClr val="E4B688"/>
            </a:solidFill>
          </c:spPr>
          <c:invertIfNegative val="0"/>
          <c:cat>
            <c:strRef>
              <c:f>'14'!$A$40:$A$45</c:f>
              <c:strCache>
                <c:ptCount val="6"/>
                <c:pt idx="0">
                  <c:v>الدوحة
Doha</c:v>
                </c:pt>
                <c:pt idx="1">
                  <c:v>الريان
Al Rayyan</c:v>
                </c:pt>
                <c:pt idx="2">
                  <c:v>الوكرة
Al Wakra</c:v>
                </c:pt>
                <c:pt idx="3">
                  <c:v>الظعاين
Al Dayyan</c:v>
                </c:pt>
                <c:pt idx="4">
                  <c:v>الشيحانية
Al Sheehania</c:v>
                </c:pt>
                <c:pt idx="5">
                  <c:v> الخور
Al -Khor
</c:v>
                </c:pt>
              </c:strCache>
            </c:strRef>
          </c:cat>
          <c:val>
            <c:numRef>
              <c:f>'14'!$E$40:$E$45</c:f>
              <c:numCache>
                <c:formatCode>#,##0</c:formatCode>
                <c:ptCount val="6"/>
                <c:pt idx="0">
                  <c:v>655287.72</c:v>
                </c:pt>
                <c:pt idx="1">
                  <c:v>32595</c:v>
                </c:pt>
                <c:pt idx="2">
                  <c:v>1212</c:v>
                </c:pt>
                <c:pt idx="3">
                  <c:v>142389</c:v>
                </c:pt>
                <c:pt idx="5">
                  <c:v>163153</c:v>
                </c:pt>
              </c:numCache>
            </c:numRef>
          </c:val>
          <c:extLst>
            <c:ext xmlns:c16="http://schemas.microsoft.com/office/drawing/2014/chart" uri="{C3380CC4-5D6E-409C-BE32-E72D297353CC}">
              <c16:uniqueId val="{00000003-A559-4FC0-BCD9-5F097952F75B}"/>
            </c:ext>
          </c:extLst>
        </c:ser>
        <c:ser>
          <c:idx val="4"/>
          <c:order val="4"/>
          <c:tx>
            <c:strRef>
              <c:f>'14'!$F$39</c:f>
              <c:strCache>
                <c:ptCount val="1"/>
                <c:pt idx="0">
                  <c:v>الري Irrigation</c:v>
                </c:pt>
              </c:strCache>
            </c:strRef>
          </c:tx>
          <c:spPr>
            <a:solidFill>
              <a:srgbClr val="B66F28"/>
            </a:solidFill>
          </c:spPr>
          <c:invertIfNegative val="0"/>
          <c:cat>
            <c:strRef>
              <c:f>'14'!$A$40:$A$45</c:f>
              <c:strCache>
                <c:ptCount val="6"/>
                <c:pt idx="0">
                  <c:v>الدوحة
Doha</c:v>
                </c:pt>
                <c:pt idx="1">
                  <c:v>الريان
Al Rayyan</c:v>
                </c:pt>
                <c:pt idx="2">
                  <c:v>الوكرة
Al Wakra</c:v>
                </c:pt>
                <c:pt idx="3">
                  <c:v>الظعاين
Al Dayyan</c:v>
                </c:pt>
                <c:pt idx="4">
                  <c:v>الشيحانية
Al Sheehania</c:v>
                </c:pt>
                <c:pt idx="5">
                  <c:v> الخور
Al -Khor
</c:v>
                </c:pt>
              </c:strCache>
            </c:strRef>
          </c:cat>
          <c:val>
            <c:numRef>
              <c:f>'14'!$F$40:$F$45</c:f>
              <c:numCache>
                <c:formatCode>#,##0</c:formatCode>
                <c:ptCount val="6"/>
                <c:pt idx="0">
                  <c:v>0</c:v>
                </c:pt>
                <c:pt idx="1">
                  <c:v>17966</c:v>
                </c:pt>
              </c:numCache>
            </c:numRef>
          </c:val>
          <c:extLst>
            <c:ext xmlns:c16="http://schemas.microsoft.com/office/drawing/2014/chart" uri="{C3380CC4-5D6E-409C-BE32-E72D297353CC}">
              <c16:uniqueId val="{00000004-A559-4FC0-BCD9-5F097952F75B}"/>
            </c:ext>
          </c:extLst>
        </c:ser>
        <c:ser>
          <c:idx val="5"/>
          <c:order val="5"/>
          <c:tx>
            <c:strRef>
              <c:f>'14'!$G$39</c:f>
              <c:strCache>
                <c:ptCount val="1"/>
                <c:pt idx="0">
                  <c:v>اخرى Other</c:v>
                </c:pt>
              </c:strCache>
            </c:strRef>
          </c:tx>
          <c:spPr>
            <a:solidFill>
              <a:schemeClr val="accent3">
                <a:lumMod val="40000"/>
                <a:lumOff val="60000"/>
              </a:schemeClr>
            </a:solidFill>
          </c:spPr>
          <c:invertIfNegative val="0"/>
          <c:cat>
            <c:strRef>
              <c:f>'14'!$A$40:$A$45</c:f>
              <c:strCache>
                <c:ptCount val="6"/>
                <c:pt idx="0">
                  <c:v>الدوحة
Doha</c:v>
                </c:pt>
                <c:pt idx="1">
                  <c:v>الريان
Al Rayyan</c:v>
                </c:pt>
                <c:pt idx="2">
                  <c:v>الوكرة
Al Wakra</c:v>
                </c:pt>
                <c:pt idx="3">
                  <c:v>الظعاين
Al Dayyan</c:v>
                </c:pt>
                <c:pt idx="4">
                  <c:v>الشيحانية
Al Sheehania</c:v>
                </c:pt>
                <c:pt idx="5">
                  <c:v> الخور
Al -Khor
</c:v>
                </c:pt>
              </c:strCache>
            </c:strRef>
          </c:cat>
          <c:val>
            <c:numRef>
              <c:f>'14'!$G$40:$G$45</c:f>
              <c:numCache>
                <c:formatCode>#,##0</c:formatCode>
                <c:ptCount val="6"/>
                <c:pt idx="0">
                  <c:v>721946.22</c:v>
                </c:pt>
                <c:pt idx="1">
                  <c:v>111840</c:v>
                </c:pt>
                <c:pt idx="2">
                  <c:v>10791.66</c:v>
                </c:pt>
                <c:pt idx="4">
                  <c:v>21850</c:v>
                </c:pt>
              </c:numCache>
            </c:numRef>
          </c:val>
          <c:extLst>
            <c:ext xmlns:c16="http://schemas.microsoft.com/office/drawing/2014/chart" uri="{C3380CC4-5D6E-409C-BE32-E72D297353CC}">
              <c16:uniqueId val="{00000005-A559-4FC0-BCD9-5F097952F75B}"/>
            </c:ext>
          </c:extLst>
        </c:ser>
        <c:dLbls>
          <c:showLegendKey val="0"/>
          <c:showVal val="0"/>
          <c:showCatName val="0"/>
          <c:showSerName val="0"/>
          <c:showPercent val="0"/>
          <c:showBubbleSize val="0"/>
        </c:dLbls>
        <c:gapWidth val="160"/>
        <c:overlap val="100"/>
        <c:axId val="143361920"/>
        <c:axId val="143363456"/>
      </c:barChart>
      <c:catAx>
        <c:axId val="143361920"/>
        <c:scaling>
          <c:orientation val="minMax"/>
        </c:scaling>
        <c:delete val="0"/>
        <c:axPos val="b"/>
        <c:majorGridlines>
          <c:spPr>
            <a:ln>
              <a:solidFill>
                <a:schemeClr val="bg1"/>
              </a:solidFill>
            </a:ln>
          </c:spPr>
        </c:majorGridlines>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43363456"/>
        <c:crosses val="autoZero"/>
        <c:auto val="1"/>
        <c:lblAlgn val="ctr"/>
        <c:lblOffset val="100"/>
        <c:noMultiLvlLbl val="0"/>
      </c:catAx>
      <c:valAx>
        <c:axId val="143363456"/>
        <c:scaling>
          <c:orientation val="minMax"/>
        </c:scaling>
        <c:delete val="0"/>
        <c:axPos val="l"/>
        <c:majorGridlines>
          <c:spPr>
            <a:ln>
              <a:solidFill>
                <a:schemeClr val="bg1"/>
              </a:solidFill>
            </a:ln>
          </c:spPr>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43361920"/>
        <c:crosses val="autoZero"/>
        <c:crossBetween val="between"/>
        <c:dispUnits>
          <c:builtInUnit val="thousands"/>
          <c:dispUnitsLbl>
            <c:layout>
              <c:manualLayout>
                <c:xMode val="edge"/>
                <c:yMode val="edge"/>
                <c:x val="0.55698855016333471"/>
                <c:y val="0.93464902072048073"/>
              </c:manualLayout>
            </c:layout>
            <c:tx>
              <c:rich>
                <a:bodyPr/>
                <a:lstStyle/>
                <a:p>
                  <a:pPr>
                    <a:defRPr/>
                  </a:pPr>
                  <a:r>
                    <a:rPr lang="ar-QA"/>
                    <a:t>بالألف</a:t>
                  </a:r>
                  <a:endParaRPr lang="en-US"/>
                </a:p>
                <a:p>
                  <a:pPr>
                    <a:defRPr/>
                  </a:pPr>
                  <a:r>
                    <a:rPr lang="en-US"/>
                    <a:t>Thousands</a:t>
                  </a:r>
                </a:p>
              </c:rich>
            </c:tx>
          </c:dispUnitsLbl>
        </c:dispUnits>
      </c:valAx>
      <c:spPr>
        <a:solidFill>
          <a:srgbClr val="FFF9F3"/>
        </a:solidFill>
      </c:spPr>
    </c:plotArea>
    <c:legend>
      <c:legendPos val="r"/>
      <c:layout>
        <c:manualLayout>
          <c:xMode val="edge"/>
          <c:yMode val="edge"/>
          <c:x val="0.77900860967457364"/>
          <c:y val="0.23750897934856796"/>
          <c:w val="0.21433039069290144"/>
          <c:h val="0.68629749427643283"/>
        </c:manualLayout>
      </c:layout>
      <c:overlay val="0"/>
      <c:txPr>
        <a:bodyPr/>
        <a:lstStyle/>
        <a:p>
          <a:pPr>
            <a:defRPr sz="11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7887057576361125"/>
          <c:y val="0.26521789798879269"/>
          <c:w val="0.46855950731089885"/>
          <c:h val="0.65564382480265637"/>
        </c:manualLayout>
      </c:layout>
      <c:barChart>
        <c:barDir val="bar"/>
        <c:grouping val="percentStacked"/>
        <c:varyColors val="0"/>
        <c:ser>
          <c:idx val="0"/>
          <c:order val="0"/>
          <c:tx>
            <c:strRef>
              <c:f>'16'!$C$61:$C$62</c:f>
              <c:strCache>
                <c:ptCount val="2"/>
                <c:pt idx="0">
                  <c:v> النفقات الجارية  Current Expenditures</c:v>
                </c:pt>
              </c:strCache>
            </c:strRef>
          </c:tx>
          <c:spPr>
            <a:solidFill>
              <a:srgbClr val="B66F28"/>
            </a:solidFill>
            <a:ln>
              <a:solidFill>
                <a:srgbClr val="FFDEB7"/>
              </a:solidFill>
            </a:ln>
          </c:spPr>
          <c:invertIfNegative val="0"/>
          <c:cat>
            <c:strRef>
              <c:f>'16'!$B$63:$B$69</c:f>
              <c:strCache>
                <c:ptCount val="7"/>
                <c:pt idx="0">
                  <c:v>إدارة النفايات Waste management</c:v>
                </c:pt>
                <c:pt idx="1">
                  <c:v>إدارة المياه والمياه العادمة Water &amp; Wastewater Management</c:v>
                </c:pt>
                <c:pt idx="2">
                  <c:v> الحد من التلوث (حماية الهواء والمياه والمناخ) Pollution abatement (Protection of ambient air, water and climate)</c:v>
                </c:pt>
                <c:pt idx="3">
                  <c:v> الحد من الضوضاء والاهتزازات (باستثناء الوقاية في موقع العمل) Noise and vibration abatement (excluding workplace protection)</c:v>
                </c:pt>
                <c:pt idx="4">
                  <c:v>أنشطة الأبحاث والتطوير Research and development</c:v>
                </c:pt>
                <c:pt idx="5">
                  <c:v>  أنشطة حماية البيئة الغير مصنفة في مكان أخر Environment Protection n.e.c</c:v>
                </c:pt>
                <c:pt idx="6">
                  <c:v> أنشطة تبريد المناطق District Cooling Activities</c:v>
                </c:pt>
              </c:strCache>
            </c:strRef>
          </c:cat>
          <c:val>
            <c:numRef>
              <c:f>'16'!$C$63:$C$69</c:f>
              <c:numCache>
                <c:formatCode>#,##0</c:formatCode>
                <c:ptCount val="7"/>
                <c:pt idx="0">
                  <c:v>10469037.776000001</c:v>
                </c:pt>
                <c:pt idx="1">
                  <c:v>17495570.704317503</c:v>
                </c:pt>
                <c:pt idx="2">
                  <c:v>2604859.5277285199</c:v>
                </c:pt>
                <c:pt idx="3">
                  <c:v>981755.76500000001</c:v>
                </c:pt>
                <c:pt idx="4">
                  <c:v>963588</c:v>
                </c:pt>
                <c:pt idx="5">
                  <c:v>1396979</c:v>
                </c:pt>
                <c:pt idx="6">
                  <c:v>12586098.809999999</c:v>
                </c:pt>
              </c:numCache>
            </c:numRef>
          </c:val>
          <c:extLst>
            <c:ext xmlns:c16="http://schemas.microsoft.com/office/drawing/2014/chart" uri="{C3380CC4-5D6E-409C-BE32-E72D297353CC}">
              <c16:uniqueId val="{00000000-47D8-458E-92BC-EE6458853070}"/>
            </c:ext>
          </c:extLst>
        </c:ser>
        <c:ser>
          <c:idx val="1"/>
          <c:order val="1"/>
          <c:tx>
            <c:strRef>
              <c:f>'16'!$D$61:$D$62</c:f>
              <c:strCache>
                <c:ptCount val="2"/>
                <c:pt idx="0">
                  <c:v>النفقات الرأسمية  Capital Expenditures</c:v>
                </c:pt>
              </c:strCache>
            </c:strRef>
          </c:tx>
          <c:spPr>
            <a:solidFill>
              <a:srgbClr val="E4B688"/>
            </a:solidFill>
          </c:spPr>
          <c:invertIfNegative val="0"/>
          <c:cat>
            <c:strRef>
              <c:f>'16'!$B$63:$B$69</c:f>
              <c:strCache>
                <c:ptCount val="7"/>
                <c:pt idx="0">
                  <c:v>إدارة النفايات Waste management</c:v>
                </c:pt>
                <c:pt idx="1">
                  <c:v>إدارة المياه والمياه العادمة Water &amp; Wastewater Management</c:v>
                </c:pt>
                <c:pt idx="2">
                  <c:v> الحد من التلوث (حماية الهواء والمياه والمناخ) Pollution abatement (Protection of ambient air, water and climate)</c:v>
                </c:pt>
                <c:pt idx="3">
                  <c:v> الحد من الضوضاء والاهتزازات (باستثناء الوقاية في موقع العمل) Noise and vibration abatement (excluding workplace protection)</c:v>
                </c:pt>
                <c:pt idx="4">
                  <c:v>أنشطة الأبحاث والتطوير Research and development</c:v>
                </c:pt>
                <c:pt idx="5">
                  <c:v>  أنشطة حماية البيئة الغير مصنفة في مكان أخر Environment Protection n.e.c</c:v>
                </c:pt>
                <c:pt idx="6">
                  <c:v> أنشطة تبريد المناطق District Cooling Activities</c:v>
                </c:pt>
              </c:strCache>
            </c:strRef>
          </c:cat>
          <c:val>
            <c:numRef>
              <c:f>'16'!$D$63:$D$69</c:f>
              <c:numCache>
                <c:formatCode>#,##0</c:formatCode>
                <c:ptCount val="7"/>
                <c:pt idx="0">
                  <c:v>1071180</c:v>
                </c:pt>
                <c:pt idx="1">
                  <c:v>1329000</c:v>
                </c:pt>
                <c:pt idx="2">
                  <c:v>470285</c:v>
                </c:pt>
                <c:pt idx="3">
                  <c:v>3290000</c:v>
                </c:pt>
                <c:pt idx="4">
                  <c:v>2522856</c:v>
                </c:pt>
                <c:pt idx="5">
                  <c:v>547666</c:v>
                </c:pt>
                <c:pt idx="6">
                  <c:v>7647483.5300000003</c:v>
                </c:pt>
              </c:numCache>
            </c:numRef>
          </c:val>
          <c:extLst>
            <c:ext xmlns:c16="http://schemas.microsoft.com/office/drawing/2014/chart" uri="{C3380CC4-5D6E-409C-BE32-E72D297353CC}">
              <c16:uniqueId val="{00000001-47D8-458E-92BC-EE6458853070}"/>
            </c:ext>
          </c:extLst>
        </c:ser>
        <c:dLbls>
          <c:showLegendKey val="0"/>
          <c:showVal val="0"/>
          <c:showCatName val="0"/>
          <c:showSerName val="0"/>
          <c:showPercent val="0"/>
          <c:showBubbleSize val="0"/>
        </c:dLbls>
        <c:gapWidth val="68"/>
        <c:overlap val="100"/>
        <c:axId val="143234944"/>
        <c:axId val="143236480"/>
      </c:barChart>
      <c:catAx>
        <c:axId val="143234944"/>
        <c:scaling>
          <c:orientation val="minMax"/>
        </c:scaling>
        <c:delete val="0"/>
        <c:axPos val="l"/>
        <c:majorGridlines>
          <c:spPr>
            <a:ln>
              <a:solidFill>
                <a:schemeClr val="bg1"/>
              </a:solidFill>
            </a:ln>
          </c:spPr>
        </c:majorGridlines>
        <c:numFmt formatCode="General" sourceLinked="0"/>
        <c:majorTickMark val="out"/>
        <c:minorTickMark val="none"/>
        <c:tickLblPos val="nextTo"/>
        <c:txPr>
          <a:bodyPr/>
          <a:lstStyle/>
          <a:p>
            <a:pPr>
              <a:defRPr sz="1200">
                <a:latin typeface="Arial" panose="020B0604020202020204" pitchFamily="34" charset="0"/>
                <a:cs typeface="Arial" panose="020B0604020202020204" pitchFamily="34" charset="0"/>
              </a:defRPr>
            </a:pPr>
            <a:endParaRPr lang="en-US"/>
          </a:p>
        </c:txPr>
        <c:crossAx val="143236480"/>
        <c:crosses val="autoZero"/>
        <c:auto val="1"/>
        <c:lblAlgn val="ctr"/>
        <c:lblOffset val="100"/>
        <c:noMultiLvlLbl val="0"/>
      </c:catAx>
      <c:valAx>
        <c:axId val="143236480"/>
        <c:scaling>
          <c:orientation val="minMax"/>
        </c:scaling>
        <c:delete val="0"/>
        <c:axPos val="b"/>
        <c:majorGridlines>
          <c:spPr>
            <a:ln>
              <a:solidFill>
                <a:schemeClr val="bg1"/>
              </a:solidFill>
            </a:ln>
          </c:spPr>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43234944"/>
        <c:crosses val="autoZero"/>
        <c:crossBetween val="between"/>
      </c:valAx>
      <c:spPr>
        <a:solidFill>
          <a:srgbClr val="FFF9F3"/>
        </a:solidFill>
      </c:spPr>
    </c:plotArea>
    <c:legend>
      <c:legendPos val="r"/>
      <c:layout>
        <c:manualLayout>
          <c:xMode val="edge"/>
          <c:yMode val="edge"/>
          <c:x val="0.15220794040864244"/>
          <c:y val="0.1851249347850869"/>
          <c:w val="0.79432892739397243"/>
          <c:h val="7.3125057346600714E-2"/>
        </c:manualLayout>
      </c:layout>
      <c:overlay val="0"/>
      <c:txPr>
        <a:bodyPr/>
        <a:lstStyle/>
        <a:p>
          <a:pPr>
            <a:defRPr sz="1100" b="1">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CB7E2E"/>
                </a:solidFill>
                <a:latin typeface="+mn-lt"/>
                <a:ea typeface="+mn-ea"/>
                <a:cs typeface="+mn-cs"/>
              </a:defRPr>
            </a:pPr>
            <a:r>
              <a:rPr lang="ar-SA" sz="1600" b="1" i="0" u="none" strike="noStrike" kern="1200" baseline="0">
                <a:solidFill>
                  <a:srgbClr val="B66F28"/>
                </a:solidFill>
                <a:latin typeface="Sakkal Majalla" panose="02000000000000000000" pitchFamily="2" charset="-78"/>
                <a:ea typeface="+mn-ea"/>
                <a:cs typeface="Sakkal Majalla" panose="02000000000000000000" pitchFamily="2" charset="-78"/>
              </a:rPr>
              <a:t>مقدرة محطات التبريد التصميمية لمشاريع تبريد المناطق حسب حالة المشروع </a:t>
            </a:r>
            <a:endParaRPr lang="en-US" sz="1600" b="1" i="0" u="none" strike="noStrike" kern="1200" baseline="0">
              <a:solidFill>
                <a:srgbClr val="B66F28"/>
              </a:solidFill>
              <a:latin typeface="Sakkal Majalla" panose="02000000000000000000" pitchFamily="2" charset="-78"/>
              <a:ea typeface="+mn-ea"/>
              <a:cs typeface="Sakkal Majalla" panose="02000000000000000000" pitchFamily="2" charset="-78"/>
            </a:endParaRPr>
          </a:p>
          <a:p>
            <a:pPr algn="ctr" rtl="1">
              <a:defRPr sz="1800" b="1" i="0" u="none" strike="noStrike" kern="1200" baseline="0">
                <a:solidFill>
                  <a:srgbClr val="CB7E2E"/>
                </a:solidFill>
                <a:latin typeface="+mn-lt"/>
                <a:ea typeface="+mn-ea"/>
                <a:cs typeface="+mn-cs"/>
              </a:defRPr>
            </a:pPr>
            <a:r>
              <a:rPr lang="ar-SA" sz="1600" b="1" i="0" u="none" strike="noStrike" kern="1200" baseline="0">
                <a:solidFill>
                  <a:srgbClr val="B66F28"/>
                </a:solidFill>
                <a:latin typeface="Sakkal Majalla" panose="02000000000000000000" pitchFamily="2" charset="-78"/>
                <a:ea typeface="+mn-ea"/>
                <a:cs typeface="Sakkal Majalla" panose="02000000000000000000" pitchFamily="2" charset="-78"/>
              </a:rPr>
              <a:t>والنشاط الاقتصادي  (طن تبريد)</a:t>
            </a:r>
            <a:endParaRPr lang="en-US" sz="1600" b="1" i="0" u="none" strike="noStrike" kern="1200" baseline="0">
              <a:solidFill>
                <a:srgbClr val="B66F28"/>
              </a:solidFill>
              <a:latin typeface="Sakkal Majalla" panose="02000000000000000000" pitchFamily="2" charset="-78"/>
              <a:ea typeface="+mn-ea"/>
              <a:cs typeface="Sakkal Majalla" panose="02000000000000000000" pitchFamily="2" charset="-78"/>
            </a:endParaRPr>
          </a:p>
          <a:p>
            <a:pPr algn="ctr" rtl="1">
              <a:defRPr sz="1800" b="1" i="0" u="none" strike="noStrike" kern="1200" baseline="0">
                <a:solidFill>
                  <a:srgbClr val="CB7E2E"/>
                </a:solidFill>
                <a:latin typeface="+mn-lt"/>
                <a:ea typeface="+mn-ea"/>
                <a:cs typeface="+mn-cs"/>
              </a:defRPr>
            </a:pPr>
            <a:r>
              <a:rPr lang="en-US" sz="1100" b="1" i="0" u="none" strike="noStrike" kern="1200" baseline="0">
                <a:solidFill>
                  <a:srgbClr val="B66F28"/>
                </a:solidFill>
                <a:latin typeface="Arial" panose="020B0604020202020204" pitchFamily="34" charset="0"/>
                <a:ea typeface="+mn-ea"/>
                <a:cs typeface="Arial" panose="020B0604020202020204" pitchFamily="34" charset="0"/>
              </a:rPr>
              <a:t>The capacity of the design cooling plants for district cooling projects by the project status and economic activity (Cooling Tons)</a:t>
            </a:r>
          </a:p>
          <a:p>
            <a:pPr algn="ctr" rtl="1">
              <a:defRPr sz="1800" b="1" i="0" u="none" strike="noStrike" kern="1200" baseline="0">
                <a:solidFill>
                  <a:srgbClr val="CB7E2E"/>
                </a:solidFill>
                <a:latin typeface="+mn-lt"/>
                <a:ea typeface="+mn-ea"/>
                <a:cs typeface="+mn-cs"/>
              </a:defRPr>
            </a:pPr>
            <a:r>
              <a:rPr lang="en-US" sz="1100">
                <a:solidFill>
                  <a:srgbClr val="B66F28"/>
                </a:solidFill>
                <a:effectLst/>
                <a:latin typeface="Arial" panose="020B0604020202020204" pitchFamily="34" charset="0"/>
                <a:cs typeface="Arial" panose="020B0604020202020204" pitchFamily="34" charset="0"/>
              </a:rPr>
              <a:t>202</a:t>
            </a:r>
            <a:r>
              <a:rPr lang="en-US" sz="1100">
                <a:solidFill>
                  <a:srgbClr val="CB7E2E"/>
                </a:solidFill>
                <a:effectLst/>
                <a:latin typeface="Arial" panose="020B0604020202020204" pitchFamily="34" charset="0"/>
                <a:cs typeface="Arial" panose="020B0604020202020204" pitchFamily="34" charset="0"/>
              </a:rPr>
              <a:t>1</a:t>
            </a:r>
          </a:p>
        </c:rich>
      </c:tx>
      <c:layout>
        <c:manualLayout>
          <c:xMode val="edge"/>
          <c:yMode val="edge"/>
          <c:x val="0.15210478418341319"/>
          <c:y val="1.4157274661621528E-2"/>
        </c:manualLayout>
      </c:layout>
      <c:overlay val="1"/>
    </c:title>
    <c:autoTitleDeleted val="0"/>
    <c:plotArea>
      <c:layout>
        <c:manualLayout>
          <c:layoutTarget val="inner"/>
          <c:xMode val="edge"/>
          <c:yMode val="edge"/>
          <c:x val="8.6853113341691462E-2"/>
          <c:y val="0.26314067146906978"/>
          <c:w val="0.89042720732952207"/>
          <c:h val="0.56919426976126219"/>
        </c:manualLayout>
      </c:layout>
      <c:barChart>
        <c:barDir val="col"/>
        <c:grouping val="stacked"/>
        <c:varyColors val="0"/>
        <c:ser>
          <c:idx val="0"/>
          <c:order val="0"/>
          <c:tx>
            <c:strRef>
              <c:f>'2'!$B$23</c:f>
              <c:strCache>
                <c:ptCount val="1"/>
                <c:pt idx="0">
                  <c:v>المرحلة التشغيلية operational phase</c:v>
                </c:pt>
              </c:strCache>
            </c:strRef>
          </c:tx>
          <c:spPr>
            <a:solidFill>
              <a:srgbClr val="E4B688"/>
            </a:solidFill>
          </c:spPr>
          <c:invertIfNegative val="0"/>
          <c:cat>
            <c:strRef>
              <c:f>'2'!$A$24:$A$34</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'2'!$B$24:$B$34</c:f>
              <c:numCache>
                <c:formatCode>#,##0</c:formatCode>
                <c:ptCount val="11"/>
                <c:pt idx="0">
                  <c:v>222500</c:v>
                </c:pt>
                <c:pt idx="1">
                  <c:v>193000</c:v>
                </c:pt>
                <c:pt idx="2">
                  <c:v>34650</c:v>
                </c:pt>
                <c:pt idx="3">
                  <c:v>211700</c:v>
                </c:pt>
                <c:pt idx="4">
                  <c:v>69718</c:v>
                </c:pt>
                <c:pt idx="5">
                  <c:v>54158</c:v>
                </c:pt>
                <c:pt idx="6">
                  <c:v>32350</c:v>
                </c:pt>
                <c:pt idx="7">
                  <c:v>198368</c:v>
                </c:pt>
                <c:pt idx="8">
                  <c:v>174046</c:v>
                </c:pt>
                <c:pt idx="9">
                  <c:v>53850</c:v>
                </c:pt>
                <c:pt idx="10">
                  <c:v>45950</c:v>
                </c:pt>
              </c:numCache>
            </c:numRef>
          </c:val>
          <c:extLst>
            <c:ext xmlns:c16="http://schemas.microsoft.com/office/drawing/2014/chart" uri="{C3380CC4-5D6E-409C-BE32-E72D297353CC}">
              <c16:uniqueId val="{00000000-82A2-44B9-BE27-5FD3427C72B6}"/>
            </c:ext>
          </c:extLst>
        </c:ser>
        <c:ser>
          <c:idx val="1"/>
          <c:order val="1"/>
          <c:tx>
            <c:strRef>
              <c:f>'2'!$C$23</c:f>
              <c:strCache>
                <c:ptCount val="1"/>
                <c:pt idx="0">
                  <c:v>تحت الانشاء
Under Construction</c:v>
                </c:pt>
              </c:strCache>
            </c:strRef>
          </c:tx>
          <c:spPr>
            <a:solidFill>
              <a:srgbClr val="A55A00"/>
            </a:solidFill>
          </c:spPr>
          <c:invertIfNegative val="0"/>
          <c:cat>
            <c:strRef>
              <c:f>'2'!$A$24:$A$34</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'2'!$C$24:$C$34</c:f>
              <c:numCache>
                <c:formatCode>#,##0</c:formatCode>
                <c:ptCount val="11"/>
                <c:pt idx="1">
                  <c:v>27750</c:v>
                </c:pt>
                <c:pt idx="2">
                  <c:v>0</c:v>
                </c:pt>
                <c:pt idx="3">
                  <c:v>20000</c:v>
                </c:pt>
                <c:pt idx="4">
                  <c:v>0</c:v>
                </c:pt>
                <c:pt idx="5">
                  <c:v>0</c:v>
                </c:pt>
                <c:pt idx="6">
                  <c:v>13000</c:v>
                </c:pt>
                <c:pt idx="7">
                  <c:v>0</c:v>
                </c:pt>
                <c:pt idx="8">
                  <c:v>200000</c:v>
                </c:pt>
                <c:pt idx="9">
                  <c:v>28000</c:v>
                </c:pt>
                <c:pt idx="10">
                  <c:v>66400</c:v>
                </c:pt>
              </c:numCache>
            </c:numRef>
          </c:val>
          <c:extLst>
            <c:ext xmlns:c16="http://schemas.microsoft.com/office/drawing/2014/chart" uri="{C3380CC4-5D6E-409C-BE32-E72D297353CC}">
              <c16:uniqueId val="{00000001-82A2-44B9-BE27-5FD3427C72B6}"/>
            </c:ext>
          </c:extLst>
        </c:ser>
        <c:ser>
          <c:idx val="2"/>
          <c:order val="2"/>
          <c:tx>
            <c:strRef>
              <c:f>'2'!$D$23</c:f>
              <c:strCache>
                <c:ptCount val="1"/>
                <c:pt idx="0">
                  <c:v>تحت التصميم
Under Design</c:v>
                </c:pt>
              </c:strCache>
            </c:strRef>
          </c:tx>
          <c:spPr>
            <a:solidFill>
              <a:schemeClr val="accent1">
                <a:lumMod val="40000"/>
                <a:lumOff val="60000"/>
              </a:schemeClr>
            </a:solidFill>
          </c:spPr>
          <c:invertIfNegative val="0"/>
          <c:cat>
            <c:strRef>
              <c:f>'2'!$A$24:$A$34</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'2'!$D$24:$D$34</c:f>
              <c:numCache>
                <c:formatCode>#,##0</c:formatCode>
                <c:ptCount val="11"/>
                <c:pt idx="1">
                  <c:v>0</c:v>
                </c:pt>
                <c:pt idx="5">
                  <c:v>29500</c:v>
                </c:pt>
                <c:pt idx="8">
                  <c:v>50000</c:v>
                </c:pt>
                <c:pt idx="10">
                  <c:v>0</c:v>
                </c:pt>
              </c:numCache>
            </c:numRef>
          </c:val>
          <c:extLst>
            <c:ext xmlns:c16="http://schemas.microsoft.com/office/drawing/2014/chart" uri="{C3380CC4-5D6E-409C-BE32-E72D297353CC}">
              <c16:uniqueId val="{00000002-82A2-44B9-BE27-5FD3427C72B6}"/>
            </c:ext>
          </c:extLst>
        </c:ser>
        <c:dLbls>
          <c:showLegendKey val="0"/>
          <c:showVal val="0"/>
          <c:showCatName val="0"/>
          <c:showSerName val="0"/>
          <c:showPercent val="0"/>
          <c:showBubbleSize val="0"/>
        </c:dLbls>
        <c:gapWidth val="150"/>
        <c:overlap val="100"/>
        <c:axId val="69999232"/>
        <c:axId val="70005120"/>
      </c:barChart>
      <c:catAx>
        <c:axId val="69999232"/>
        <c:scaling>
          <c:orientation val="minMax"/>
        </c:scaling>
        <c:delete val="0"/>
        <c:axPos val="b"/>
        <c:majorGridlines>
          <c:spPr>
            <a:ln w="6350">
              <a:solidFill>
                <a:schemeClr val="bg1"/>
              </a:solidFill>
            </a:ln>
          </c:spPr>
        </c:majorGridlines>
        <c:numFmt formatCode="General" sourceLinked="0"/>
        <c:majorTickMark val="out"/>
        <c:minorTickMark val="none"/>
        <c:tickLblPos val="nextTo"/>
        <c:txPr>
          <a:bodyPr/>
          <a:lstStyle/>
          <a:p>
            <a:pPr>
              <a:defRPr sz="1100">
                <a:latin typeface="Sakkal Majalla" panose="02000000000000000000" pitchFamily="2" charset="-78"/>
                <a:cs typeface="Sakkal Majalla" panose="02000000000000000000" pitchFamily="2" charset="-78"/>
              </a:defRPr>
            </a:pPr>
            <a:endParaRPr lang="en-US"/>
          </a:p>
        </c:txPr>
        <c:crossAx val="70005120"/>
        <c:crosses val="autoZero"/>
        <c:auto val="1"/>
        <c:lblAlgn val="ctr"/>
        <c:lblOffset val="100"/>
        <c:noMultiLvlLbl val="0"/>
      </c:catAx>
      <c:valAx>
        <c:axId val="70005120"/>
        <c:scaling>
          <c:orientation val="minMax"/>
        </c:scaling>
        <c:delete val="0"/>
        <c:axPos val="l"/>
        <c:majorGridlines>
          <c:spPr>
            <a:ln w="6350">
              <a:solidFill>
                <a:schemeClr val="bg1"/>
              </a:solidFill>
            </a:ln>
          </c:spPr>
        </c:majorGridlines>
        <c:title>
          <c:tx>
            <c:rich>
              <a:bodyPr rot="0" vert="horz"/>
              <a:lstStyle/>
              <a:p>
                <a:pPr>
                  <a:defRPr/>
                </a:pPr>
                <a:r>
                  <a:rPr lang="ar-QA"/>
                  <a:t>طن تبريد</a:t>
                </a:r>
              </a:p>
              <a:p>
                <a:pPr>
                  <a:defRPr/>
                </a:pPr>
                <a:r>
                  <a:rPr lang="en-US"/>
                  <a:t>Cooling</a:t>
                </a:r>
                <a:r>
                  <a:rPr lang="en-US" baseline="0"/>
                  <a:t> Tons</a:t>
                </a:r>
                <a:endParaRPr lang="en-US"/>
              </a:p>
            </c:rich>
          </c:tx>
          <c:layout>
            <c:manualLayout>
              <c:xMode val="edge"/>
              <c:yMode val="edge"/>
              <c:x val="1.4692377478875947E-2"/>
              <c:y val="0.1761197616929478"/>
            </c:manualLayout>
          </c:layout>
          <c:overlay val="0"/>
        </c:title>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69999232"/>
        <c:crosses val="autoZero"/>
        <c:crossBetween val="between"/>
      </c:valAx>
      <c:spPr>
        <a:solidFill>
          <a:srgbClr val="FFF9F3"/>
        </a:solidFill>
      </c:spPr>
    </c:plotArea>
    <c:legend>
      <c:legendPos val="r"/>
      <c:layout>
        <c:manualLayout>
          <c:xMode val="edge"/>
          <c:yMode val="edge"/>
          <c:x val="0.17360134579579262"/>
          <c:y val="0.18702775789389964"/>
          <c:w val="0.71772437516326471"/>
          <c:h val="9.7347174972595832E-2"/>
        </c:manualLayout>
      </c:layout>
      <c:overlay val="0"/>
      <c:txPr>
        <a:bodyPr/>
        <a:lstStyle/>
        <a:p>
          <a:pPr>
            <a:defRPr sz="1400" b="0">
              <a:latin typeface="Sakkal Majalla" panose="02000000000000000000" pitchFamily="2" charset="-78"/>
              <a:cs typeface="Sakkal Majalla" panose="02000000000000000000" pitchFamily="2" charset="-78"/>
            </a:defRPr>
          </a:pPr>
          <a:endParaRPr lang="en-US"/>
        </a:p>
      </c:txPr>
    </c:legend>
    <c:plotVisOnly val="1"/>
    <c:dispBlanksAs val="gap"/>
    <c:showDLblsOverMax val="0"/>
  </c:chart>
  <c:spPr>
    <a:ln>
      <a:noFill/>
    </a:ln>
  </c:spPr>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CB7E2E"/>
                </a:solidFill>
                <a:latin typeface="+mn-lt"/>
                <a:ea typeface="+mn-ea"/>
                <a:cs typeface="+mn-cs"/>
              </a:defRPr>
            </a:pPr>
            <a:r>
              <a:rPr lang="ar-SA" sz="1800" b="1" i="0" u="none" strike="noStrike" kern="1200" baseline="0">
                <a:solidFill>
                  <a:srgbClr val="CB7E2E"/>
                </a:solidFill>
                <a:latin typeface="Sakkal Majalla" panose="02000000000000000000" pitchFamily="2" charset="-78"/>
                <a:ea typeface="+mn-ea"/>
                <a:cs typeface="Sakkal Majalla" panose="02000000000000000000" pitchFamily="2" charset="-78"/>
              </a:rPr>
              <a:t>نسبة إستغلال </a:t>
            </a:r>
            <a:r>
              <a:rPr lang="ar-QA" sz="1800" b="1" i="0" u="none" strike="noStrike" kern="1200" baseline="0">
                <a:solidFill>
                  <a:srgbClr val="CB7E2E"/>
                </a:solidFill>
                <a:latin typeface="Sakkal Majalla" panose="02000000000000000000" pitchFamily="2" charset="-78"/>
                <a:ea typeface="+mn-ea"/>
                <a:cs typeface="Sakkal Majalla" panose="02000000000000000000" pitchFamily="2" charset="-78"/>
              </a:rPr>
              <a:t>المحطة حسب النشاط الاقتصادي</a:t>
            </a:r>
            <a:endParaRPr lang="en-US" sz="1800" b="1" i="0" u="none" strike="noStrike" kern="1200" baseline="0">
              <a:solidFill>
                <a:srgbClr val="CB7E2E"/>
              </a:solidFill>
              <a:latin typeface="Sakkal Majalla" panose="02000000000000000000" pitchFamily="2" charset="-78"/>
              <a:ea typeface="+mn-ea"/>
              <a:cs typeface="Sakkal Majalla" panose="02000000000000000000" pitchFamily="2" charset="-78"/>
            </a:endParaRPr>
          </a:p>
          <a:p>
            <a:pPr algn="ctr" rtl="1">
              <a:defRPr sz="1800" b="1" i="0" u="none" strike="noStrike" kern="1200" baseline="0">
                <a:solidFill>
                  <a:srgbClr val="CB7E2E"/>
                </a:solidFill>
                <a:latin typeface="+mn-lt"/>
                <a:ea typeface="+mn-ea"/>
                <a:cs typeface="+mn-cs"/>
              </a:defRPr>
            </a:pPr>
            <a:r>
              <a:rPr lang="ar-QA" sz="1400" b="1" i="0" u="none" strike="noStrike" kern="1200" baseline="0">
                <a:solidFill>
                  <a:srgbClr val="CB7E2E"/>
                </a:solidFill>
                <a:latin typeface="Arial" panose="020B0604020202020204" pitchFamily="34" charset="0"/>
                <a:ea typeface="+mn-ea"/>
                <a:cs typeface="Arial" panose="020B0604020202020204" pitchFamily="34" charset="0"/>
              </a:rPr>
              <a:t> </a:t>
            </a:r>
            <a:r>
              <a:rPr lang="en-US" sz="1400" b="1" i="0" u="none" strike="noStrike" kern="1200" baseline="0">
                <a:solidFill>
                  <a:srgbClr val="CB7E2E"/>
                </a:solidFill>
                <a:latin typeface="Arial" panose="020B0604020202020204" pitchFamily="34" charset="0"/>
                <a:ea typeface="+mn-ea"/>
                <a:cs typeface="Arial" panose="020B0604020202020204" pitchFamily="34" charset="0"/>
              </a:rPr>
              <a:t> Plant Utilisation by Economic Activity (%)</a:t>
            </a:r>
          </a:p>
          <a:p>
            <a:pPr algn="ctr" rtl="1">
              <a:defRPr sz="1800" b="1" i="0" u="none" strike="noStrike" kern="1200" baseline="0">
                <a:solidFill>
                  <a:srgbClr val="CB7E2E"/>
                </a:solidFill>
                <a:latin typeface="+mn-lt"/>
                <a:ea typeface="+mn-ea"/>
                <a:cs typeface="+mn-cs"/>
              </a:defRPr>
            </a:pPr>
            <a:r>
              <a:rPr lang="en-US" sz="1400" b="1" i="0" u="none" strike="noStrike" kern="1200" baseline="0">
                <a:solidFill>
                  <a:srgbClr val="CB7E2E"/>
                </a:solidFill>
                <a:latin typeface="Arial" panose="020B0604020202020204" pitchFamily="34" charset="0"/>
                <a:ea typeface="+mn-ea"/>
                <a:cs typeface="Arial" panose="020B0604020202020204" pitchFamily="34" charset="0"/>
              </a:rPr>
              <a:t>2021</a:t>
            </a:r>
          </a:p>
        </c:rich>
      </c:tx>
      <c:overlay val="1"/>
    </c:title>
    <c:autoTitleDeleted val="0"/>
    <c:plotArea>
      <c:layout>
        <c:manualLayout>
          <c:layoutTarget val="inner"/>
          <c:xMode val="edge"/>
          <c:yMode val="edge"/>
          <c:x val="5.8975993559957876E-2"/>
          <c:y val="0.17441984527513787"/>
          <c:w val="0.91830432711125565"/>
          <c:h val="0.65791519314569435"/>
        </c:manualLayout>
      </c:layout>
      <c:barChart>
        <c:barDir val="col"/>
        <c:grouping val="stacked"/>
        <c:varyColors val="0"/>
        <c:ser>
          <c:idx val="0"/>
          <c:order val="0"/>
          <c:spPr>
            <a:solidFill>
              <a:srgbClr val="D58C43"/>
            </a:solidFill>
          </c:spPr>
          <c:invertIfNegative val="0"/>
          <c:dLbls>
            <c:spPr>
              <a:noFill/>
              <a:ln>
                <a:noFill/>
              </a:ln>
              <a:effectLst/>
            </c:spPr>
            <c:txPr>
              <a:bodyPr/>
              <a:lstStyle/>
              <a:p>
                <a:pPr>
                  <a:defRPr>
                    <a:solidFill>
                      <a:sysClr val="windowText" lastClr="000000"/>
                    </a:solidFill>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'3'!$A$27:$A$37</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أخرى
Other</c:v>
                </c:pt>
              </c:strCache>
            </c:strRef>
          </c:cat>
          <c:val>
            <c:numRef>
              <c:f>'3'!$B$27:$B$37</c:f>
              <c:numCache>
                <c:formatCode>0%</c:formatCode>
                <c:ptCount val="11"/>
                <c:pt idx="0">
                  <c:v>0.58696858426966292</c:v>
                </c:pt>
                <c:pt idx="1">
                  <c:v>0.65592198675496693</c:v>
                </c:pt>
                <c:pt idx="2">
                  <c:v>0.55476255088195392</c:v>
                </c:pt>
                <c:pt idx="3">
                  <c:v>0.38670712519667338</c:v>
                </c:pt>
                <c:pt idx="4">
                  <c:v>0.5727057574801343</c:v>
                </c:pt>
                <c:pt idx="5">
                  <c:v>0.67445252778906162</c:v>
                </c:pt>
                <c:pt idx="6">
                  <c:v>0.58479616306954441</c:v>
                </c:pt>
                <c:pt idx="7">
                  <c:v>0.54430769230769227</c:v>
                </c:pt>
                <c:pt idx="8">
                  <c:v>0.72308459024082783</c:v>
                </c:pt>
                <c:pt idx="9">
                  <c:v>0.24008843036109065</c:v>
                </c:pt>
                <c:pt idx="10">
                  <c:v>0.41106553066161777</c:v>
                </c:pt>
              </c:numCache>
            </c:numRef>
          </c:val>
          <c:extLst>
            <c:ext xmlns:c16="http://schemas.microsoft.com/office/drawing/2014/chart" uri="{C3380CC4-5D6E-409C-BE32-E72D297353CC}">
              <c16:uniqueId val="{00000000-3F4E-413C-B312-DE48BDE7C213}"/>
            </c:ext>
          </c:extLst>
        </c:ser>
        <c:dLbls>
          <c:showLegendKey val="0"/>
          <c:showVal val="0"/>
          <c:showCatName val="0"/>
          <c:showSerName val="0"/>
          <c:showPercent val="0"/>
          <c:showBubbleSize val="0"/>
        </c:dLbls>
        <c:gapWidth val="135"/>
        <c:overlap val="100"/>
        <c:axId val="70093056"/>
        <c:axId val="70103040"/>
      </c:barChart>
      <c:catAx>
        <c:axId val="70093056"/>
        <c:scaling>
          <c:orientation val="minMax"/>
        </c:scaling>
        <c:delete val="0"/>
        <c:axPos val="b"/>
        <c:majorGridlines>
          <c:spPr>
            <a:ln w="6350">
              <a:solidFill>
                <a:schemeClr val="bg1"/>
              </a:solidFill>
            </a:ln>
          </c:spPr>
        </c:majorGridlines>
        <c:numFmt formatCode="General" sourceLinked="0"/>
        <c:majorTickMark val="out"/>
        <c:minorTickMark val="none"/>
        <c:tickLblPos val="nextTo"/>
        <c:txPr>
          <a:bodyPr/>
          <a:lstStyle/>
          <a:p>
            <a:pPr>
              <a:defRPr sz="1100">
                <a:latin typeface="Sakkal Majalla" panose="02000000000000000000" pitchFamily="2" charset="-78"/>
                <a:cs typeface="Sakkal Majalla" panose="02000000000000000000" pitchFamily="2" charset="-78"/>
              </a:defRPr>
            </a:pPr>
            <a:endParaRPr lang="en-US"/>
          </a:p>
        </c:txPr>
        <c:crossAx val="70103040"/>
        <c:crossesAt val="0"/>
        <c:auto val="1"/>
        <c:lblAlgn val="ctr"/>
        <c:lblOffset val="100"/>
        <c:noMultiLvlLbl val="0"/>
      </c:catAx>
      <c:valAx>
        <c:axId val="70103040"/>
        <c:scaling>
          <c:orientation val="minMax"/>
          <c:max val="1"/>
          <c:min val="0"/>
        </c:scaling>
        <c:delete val="0"/>
        <c:axPos val="l"/>
        <c:majorGridlines>
          <c:spPr>
            <a:ln w="6350">
              <a:solidFill>
                <a:schemeClr val="bg1"/>
              </a:solidFill>
            </a:ln>
          </c:spPr>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70093056"/>
        <c:crosses val="autoZero"/>
        <c:crossBetween val="between"/>
      </c:valAx>
      <c:spPr>
        <a:solidFill>
          <a:srgbClr val="FFF9F3"/>
        </a:solidFill>
      </c:spPr>
    </c:plotArea>
    <c:plotVisOnly val="1"/>
    <c:dispBlanksAs val="gap"/>
    <c:showDLblsOverMax val="0"/>
  </c:chart>
  <c:spPr>
    <a:ln>
      <a:noFill/>
    </a:ln>
  </c:sp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solidFill>
                  <a:srgbClr val="CB7E2E"/>
                </a:solidFill>
              </a:defRPr>
            </a:pPr>
            <a:r>
              <a:rPr lang="ar-QA" sz="1800" b="1" i="0" baseline="0">
                <a:solidFill>
                  <a:srgbClr val="B66F28"/>
                </a:solidFill>
                <a:effectLst/>
                <a:latin typeface="Sakkal Majalla" panose="02000000000000000000" pitchFamily="2" charset="-78"/>
                <a:cs typeface="Sakkal Majalla" panose="02000000000000000000" pitchFamily="2" charset="-78"/>
              </a:rPr>
              <a:t>كمية المياه المستخدمة في محطات التبريد حسب النشاط الاقتصادي ومصدر المياه (ألف متر مكعب)</a:t>
            </a:r>
            <a:endParaRPr lang="en-US">
              <a:solidFill>
                <a:srgbClr val="B66F28"/>
              </a:solidFill>
              <a:effectLst/>
              <a:latin typeface="Sakkal Majalla" panose="02000000000000000000" pitchFamily="2" charset="-78"/>
              <a:cs typeface="Sakkal Majalla" panose="02000000000000000000" pitchFamily="2" charset="-78"/>
            </a:endParaRPr>
          </a:p>
          <a:p>
            <a:pPr>
              <a:defRPr>
                <a:solidFill>
                  <a:srgbClr val="CB7E2E"/>
                </a:solidFill>
              </a:defRPr>
            </a:pPr>
            <a:r>
              <a:rPr lang="en-US" sz="1400" b="1" i="0" baseline="0">
                <a:solidFill>
                  <a:srgbClr val="B66F28"/>
                </a:solidFill>
                <a:effectLst/>
                <a:latin typeface="Arial" panose="020B0604020202020204" pitchFamily="34" charset="0"/>
                <a:cs typeface="Arial" panose="020B0604020202020204" pitchFamily="34" charset="0"/>
              </a:rPr>
              <a:t>The amount of water used in cooling plants by economic actitivty and water source (Thousand cubic meters).</a:t>
            </a:r>
            <a:endParaRPr lang="en-US" sz="1400">
              <a:solidFill>
                <a:srgbClr val="B66F28"/>
              </a:solidFill>
              <a:effectLst/>
              <a:latin typeface="Arial" panose="020B0604020202020204" pitchFamily="34" charset="0"/>
              <a:cs typeface="Arial" panose="020B0604020202020204" pitchFamily="34" charset="0"/>
            </a:endParaRPr>
          </a:p>
          <a:p>
            <a:pPr>
              <a:defRPr>
                <a:solidFill>
                  <a:srgbClr val="CB7E2E"/>
                </a:solidFill>
              </a:defRPr>
            </a:pPr>
            <a:r>
              <a:rPr lang="en-US" sz="1400" b="1" i="0" baseline="0">
                <a:solidFill>
                  <a:srgbClr val="B66F28"/>
                </a:solidFill>
                <a:effectLst/>
                <a:latin typeface="Arial" panose="020B0604020202020204" pitchFamily="34" charset="0"/>
                <a:cs typeface="Arial" panose="020B0604020202020204" pitchFamily="34" charset="0"/>
              </a:rPr>
              <a:t>2021</a:t>
            </a:r>
            <a:endParaRPr lang="en-US" sz="1400">
              <a:solidFill>
                <a:srgbClr val="B66F28"/>
              </a:solidFill>
              <a:effectLst/>
              <a:latin typeface="Arial" panose="020B0604020202020204" pitchFamily="34" charset="0"/>
              <a:cs typeface="Arial" panose="020B0604020202020204" pitchFamily="34" charset="0"/>
            </a:endParaRPr>
          </a:p>
        </c:rich>
      </c:tx>
      <c:layout>
        <c:manualLayout>
          <c:xMode val="edge"/>
          <c:yMode val="edge"/>
          <c:x val="0.17568639176029513"/>
          <c:y val="1.2098299156961301E-2"/>
        </c:manualLayout>
      </c:layout>
      <c:overlay val="1"/>
    </c:title>
    <c:autoTitleDeleted val="0"/>
    <c:plotArea>
      <c:layout>
        <c:manualLayout>
          <c:layoutTarget val="inner"/>
          <c:xMode val="edge"/>
          <c:yMode val="edge"/>
          <c:x val="0.26465691849344791"/>
          <c:y val="0.23303562837962494"/>
          <c:w val="0.6915764655647676"/>
          <c:h val="0.65764115555586611"/>
        </c:manualLayout>
      </c:layout>
      <c:barChart>
        <c:barDir val="bar"/>
        <c:grouping val="stacked"/>
        <c:varyColors val="0"/>
        <c:ser>
          <c:idx val="0"/>
          <c:order val="0"/>
          <c:tx>
            <c:strRef>
              <c:f>'6'!$B$25</c:f>
              <c:strCache>
                <c:ptCount val="1"/>
                <c:pt idx="0">
                  <c:v>مياه عذبة  Fresh Water</c:v>
                </c:pt>
              </c:strCache>
            </c:strRef>
          </c:tx>
          <c:spPr>
            <a:solidFill>
              <a:srgbClr val="E1AD79"/>
            </a:solidFill>
          </c:spPr>
          <c:invertIfNegative val="0"/>
          <c:cat>
            <c:strRef>
              <c:f>'6'!$A$26:$A$36</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'6'!$B$26:$B$36</c:f>
              <c:numCache>
                <c:formatCode>#,##0.0</c:formatCode>
                <c:ptCount val="11"/>
                <c:pt idx="0">
                  <c:v>58615.199999999997</c:v>
                </c:pt>
                <c:pt idx="1">
                  <c:v>706890</c:v>
                </c:pt>
                <c:pt idx="2">
                  <c:v>6362</c:v>
                </c:pt>
                <c:pt idx="3">
                  <c:v>1136136</c:v>
                </c:pt>
                <c:pt idx="4">
                  <c:v>1123370</c:v>
                </c:pt>
                <c:pt idx="5">
                  <c:v>855052</c:v>
                </c:pt>
                <c:pt idx="6">
                  <c:v>321820.88</c:v>
                </c:pt>
                <c:pt idx="7">
                  <c:v>192511</c:v>
                </c:pt>
                <c:pt idx="8">
                  <c:v>859479.56</c:v>
                </c:pt>
                <c:pt idx="9">
                  <c:v>205023</c:v>
                </c:pt>
                <c:pt idx="10">
                  <c:v>19168</c:v>
                </c:pt>
              </c:numCache>
            </c:numRef>
          </c:val>
          <c:extLst>
            <c:ext xmlns:c16="http://schemas.microsoft.com/office/drawing/2014/chart" uri="{C3380CC4-5D6E-409C-BE32-E72D297353CC}">
              <c16:uniqueId val="{00000000-E7C6-4905-8DCD-C426ECC682CA}"/>
            </c:ext>
          </c:extLst>
        </c:ser>
        <c:ser>
          <c:idx val="1"/>
          <c:order val="1"/>
          <c:tx>
            <c:strRef>
              <c:f>'6'!$C$25</c:f>
              <c:strCache>
                <c:ptCount val="1"/>
                <c:pt idx="0">
                  <c:v>مياه صرف معالجة TSE</c:v>
                </c:pt>
              </c:strCache>
            </c:strRef>
          </c:tx>
          <c:spPr>
            <a:solidFill>
              <a:schemeClr val="accent3">
                <a:lumMod val="40000"/>
                <a:lumOff val="60000"/>
              </a:schemeClr>
            </a:solidFill>
          </c:spPr>
          <c:invertIfNegative val="0"/>
          <c:cat>
            <c:strRef>
              <c:f>'6'!$A$26:$A$36</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'6'!$C$26:$C$36</c:f>
              <c:numCache>
                <c:formatCode>#,##0.0</c:formatCode>
                <c:ptCount val="11"/>
                <c:pt idx="0">
                  <c:v>2075165.26</c:v>
                </c:pt>
                <c:pt idx="1">
                  <c:v>474883</c:v>
                </c:pt>
                <c:pt idx="2">
                  <c:v>299631.12</c:v>
                </c:pt>
                <c:pt idx="3">
                  <c:v>363212</c:v>
                </c:pt>
                <c:pt idx="4">
                  <c:v>177004</c:v>
                </c:pt>
                <c:pt idx="5">
                  <c:v>120.562</c:v>
                </c:pt>
                <c:pt idx="6">
                  <c:v>55258</c:v>
                </c:pt>
                <c:pt idx="7">
                  <c:v>1385266.34</c:v>
                </c:pt>
                <c:pt idx="8">
                  <c:v>2236713.2000000002</c:v>
                </c:pt>
                <c:pt idx="9">
                  <c:v>0</c:v>
                </c:pt>
                <c:pt idx="10">
                  <c:v>778372</c:v>
                </c:pt>
              </c:numCache>
            </c:numRef>
          </c:val>
          <c:extLst>
            <c:ext xmlns:c16="http://schemas.microsoft.com/office/drawing/2014/chart" uri="{C3380CC4-5D6E-409C-BE32-E72D297353CC}">
              <c16:uniqueId val="{00000001-E7C6-4905-8DCD-C426ECC682CA}"/>
            </c:ext>
          </c:extLst>
        </c:ser>
        <c:ser>
          <c:idx val="2"/>
          <c:order val="2"/>
          <c:tx>
            <c:strRef>
              <c:f>'6'!$D$25</c:f>
              <c:strCache>
                <c:ptCount val="1"/>
                <c:pt idx="0">
                  <c:v>مياه بحر  Seawater</c:v>
                </c:pt>
              </c:strCache>
            </c:strRef>
          </c:tx>
          <c:spPr>
            <a:solidFill>
              <a:srgbClr val="5BC1FF"/>
            </a:solidFill>
          </c:spPr>
          <c:invertIfNegative val="0"/>
          <c:cat>
            <c:strRef>
              <c:f>'6'!$A$26:$A$36</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c:v>
                </c:pt>
                <c:pt idx="10">
                  <c:v>اخرى  Other</c:v>
                </c:pt>
              </c:strCache>
            </c:strRef>
          </c:cat>
          <c:val>
            <c:numRef>
              <c:f>'6'!$D$26:$D$36</c:f>
              <c:numCache>
                <c:formatCode>#,##0.0</c:formatCode>
                <c:ptCount val="11"/>
                <c:pt idx="0">
                  <c:v>2281047.73</c:v>
                </c:pt>
                <c:pt idx="1">
                  <c:v>0</c:v>
                </c:pt>
                <c:pt idx="2">
                  <c:v>218750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E7C6-4905-8DCD-C426ECC682CA}"/>
            </c:ext>
          </c:extLst>
        </c:ser>
        <c:dLbls>
          <c:showLegendKey val="0"/>
          <c:showVal val="0"/>
          <c:showCatName val="0"/>
          <c:showSerName val="0"/>
          <c:showPercent val="0"/>
          <c:showBubbleSize val="0"/>
        </c:dLbls>
        <c:gapWidth val="68"/>
        <c:overlap val="100"/>
        <c:axId val="131046400"/>
        <c:axId val="131056384"/>
      </c:barChart>
      <c:catAx>
        <c:axId val="131046400"/>
        <c:scaling>
          <c:orientation val="minMax"/>
        </c:scaling>
        <c:delete val="0"/>
        <c:axPos val="l"/>
        <c:majorGridlines>
          <c:spPr>
            <a:ln>
              <a:solidFill>
                <a:schemeClr val="bg1"/>
              </a:solidFill>
            </a:ln>
          </c:spPr>
        </c:majorGridlines>
        <c:numFmt formatCode="General"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131056384"/>
        <c:crosses val="autoZero"/>
        <c:auto val="1"/>
        <c:lblAlgn val="ctr"/>
        <c:lblOffset val="100"/>
        <c:noMultiLvlLbl val="0"/>
      </c:catAx>
      <c:valAx>
        <c:axId val="131056384"/>
        <c:scaling>
          <c:orientation val="minMax"/>
        </c:scaling>
        <c:delete val="0"/>
        <c:axPos val="b"/>
        <c:majorGridlines>
          <c:spPr>
            <a:ln>
              <a:solidFill>
                <a:schemeClr val="bg1"/>
              </a:solidFill>
            </a:ln>
          </c:spPr>
        </c:majorGridlines>
        <c:numFmt formatCode="#,##0" sourceLinked="0"/>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31046400"/>
        <c:crosses val="autoZero"/>
        <c:crossBetween val="between"/>
        <c:dispUnits>
          <c:builtInUnit val="thousands"/>
          <c:dispUnitsLbl>
            <c:layout>
              <c:manualLayout>
                <c:xMode val="edge"/>
                <c:yMode val="edge"/>
                <c:x val="0.55698855016333471"/>
                <c:y val="0.93464902072048073"/>
              </c:manualLayout>
            </c:layout>
            <c:tx>
              <c:rich>
                <a:bodyPr/>
                <a:lstStyle/>
                <a:p>
                  <a:pPr>
                    <a:defRPr/>
                  </a:pPr>
                  <a:r>
                    <a:rPr lang="ar-QA"/>
                    <a:t>1000 م3</a:t>
                  </a:r>
                  <a:endParaRPr lang="en-US"/>
                </a:p>
                <a:p>
                  <a:pPr>
                    <a:defRPr/>
                  </a:pPr>
                  <a:r>
                    <a:rPr lang="en-US"/>
                    <a:t>1000</a:t>
                  </a:r>
                  <a:r>
                    <a:rPr lang="en-US" baseline="0"/>
                    <a:t> m3</a:t>
                  </a:r>
                  <a:endParaRPr lang="en-US"/>
                </a:p>
              </c:rich>
            </c:tx>
          </c:dispUnitsLbl>
        </c:dispUnits>
      </c:valAx>
      <c:spPr>
        <a:solidFill>
          <a:srgbClr val="FFF9F3"/>
        </a:solidFill>
      </c:spPr>
    </c:plotArea>
    <c:legend>
      <c:legendPos val="r"/>
      <c:layout>
        <c:manualLayout>
          <c:xMode val="edge"/>
          <c:yMode val="edge"/>
          <c:x val="0.20679404573372626"/>
          <c:y val="0.17914421521889823"/>
          <c:w val="0.75505831667021717"/>
          <c:h val="5.696028487207716E-2"/>
        </c:manualLayout>
      </c:layout>
      <c:overlay val="0"/>
      <c:txPr>
        <a:bodyPr/>
        <a:lstStyle/>
        <a:p>
          <a:pPr>
            <a:defRPr sz="11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B66F28"/>
                </a:solidFill>
                <a:latin typeface="+mn-lt"/>
                <a:ea typeface="+mn-ea"/>
                <a:cs typeface="+mn-cs"/>
              </a:defRPr>
            </a:pPr>
            <a:r>
              <a:rPr lang="ar-QA" sz="1800" b="1" i="0" u="none" strike="noStrike" kern="1200" baseline="0">
                <a:solidFill>
                  <a:srgbClr val="B66F28"/>
                </a:solidFill>
                <a:effectLst/>
                <a:latin typeface="Sakkal Majalla" panose="02000000000000000000" pitchFamily="2" charset="-78"/>
                <a:ea typeface="+mn-ea"/>
                <a:cs typeface="Sakkal Majalla" panose="02000000000000000000" pitchFamily="2" charset="-78"/>
              </a:rPr>
              <a:t>التوزيع النسبي لكمية مياه التبريد المرفوضة حسب النشاط الاقتصادي وأسلوب التخلص</a:t>
            </a:r>
            <a:endParaRPr lang="en-US" sz="1800" b="1" i="0" u="none" strike="noStrike" kern="1200" baseline="0">
              <a:solidFill>
                <a:srgbClr val="B66F28"/>
              </a:solidFill>
              <a:effectLst/>
              <a:latin typeface="Sakkal Majalla" panose="02000000000000000000" pitchFamily="2" charset="-78"/>
              <a:ea typeface="+mn-ea"/>
              <a:cs typeface="Sakkal Majalla" panose="02000000000000000000" pitchFamily="2" charset="-78"/>
            </a:endParaRPr>
          </a:p>
          <a:p>
            <a:pPr algn="ctr" rtl="1">
              <a:defRPr sz="1800" b="1" i="0" u="none" strike="noStrike" kern="1200" baseline="0">
                <a:solidFill>
                  <a:srgbClr val="B66F28"/>
                </a:solidFill>
                <a:latin typeface="+mn-lt"/>
                <a:ea typeface="+mn-ea"/>
                <a:cs typeface="+mn-cs"/>
              </a:defRPr>
            </a:pPr>
            <a:r>
              <a:rPr lang="en-US" sz="1400" b="1" i="0" baseline="0">
                <a:solidFill>
                  <a:srgbClr val="B66F28"/>
                </a:solidFill>
                <a:effectLst/>
                <a:latin typeface="Arial" panose="020B0604020202020204" pitchFamily="34" charset="0"/>
                <a:cs typeface="Arial" panose="020B0604020202020204" pitchFamily="34" charset="0"/>
              </a:rPr>
              <a:t>Percentage distribution of the amount of rejected cooling water by </a:t>
            </a:r>
            <a:r>
              <a:rPr lang="en-US" sz="1400" b="1" i="0" u="none" strike="noStrike" baseline="0">
                <a:solidFill>
                  <a:srgbClr val="B66F28"/>
                </a:solidFill>
                <a:effectLst/>
                <a:latin typeface="Arial" panose="020B0604020202020204" pitchFamily="34" charset="0"/>
                <a:cs typeface="Arial" panose="020B0604020202020204" pitchFamily="34" charset="0"/>
              </a:rPr>
              <a:t>economic actitivty </a:t>
            </a:r>
            <a:r>
              <a:rPr lang="en-US" sz="1400" b="1" i="0" baseline="0">
                <a:solidFill>
                  <a:srgbClr val="B66F28"/>
                </a:solidFill>
                <a:effectLst/>
                <a:latin typeface="Arial" panose="020B0604020202020204" pitchFamily="34" charset="0"/>
                <a:cs typeface="Arial" panose="020B0604020202020204" pitchFamily="34" charset="0"/>
              </a:rPr>
              <a:t>and disposal method</a:t>
            </a:r>
            <a:endParaRPr lang="en-US" sz="1400">
              <a:solidFill>
                <a:srgbClr val="B66F28"/>
              </a:solidFill>
              <a:effectLst/>
              <a:latin typeface="Arial" panose="020B0604020202020204" pitchFamily="34" charset="0"/>
              <a:cs typeface="Arial" panose="020B0604020202020204" pitchFamily="34" charset="0"/>
            </a:endParaRPr>
          </a:p>
          <a:p>
            <a:pPr algn="ctr" rtl="1">
              <a:defRPr sz="1800" b="1" i="0" u="none" strike="noStrike" kern="1200" baseline="0">
                <a:solidFill>
                  <a:srgbClr val="B66F28"/>
                </a:solidFill>
                <a:latin typeface="+mn-lt"/>
                <a:ea typeface="+mn-ea"/>
                <a:cs typeface="+mn-cs"/>
              </a:defRPr>
            </a:pPr>
            <a:r>
              <a:rPr lang="en-US" sz="1400" b="1" i="0" baseline="0">
                <a:solidFill>
                  <a:srgbClr val="B66F28"/>
                </a:solidFill>
                <a:effectLst/>
                <a:latin typeface="Arial" panose="020B0604020202020204" pitchFamily="34" charset="0"/>
                <a:cs typeface="Arial" panose="020B0604020202020204" pitchFamily="34" charset="0"/>
              </a:rPr>
              <a:t>2021</a:t>
            </a:r>
            <a:endParaRPr lang="en-US" sz="1400">
              <a:solidFill>
                <a:srgbClr val="B66F28"/>
              </a:solidFill>
              <a:effectLst/>
              <a:latin typeface="Arial" panose="020B0604020202020204" pitchFamily="34" charset="0"/>
              <a:cs typeface="Arial" panose="020B0604020202020204" pitchFamily="34" charset="0"/>
            </a:endParaRPr>
          </a:p>
        </c:rich>
      </c:tx>
      <c:layout>
        <c:manualLayout>
          <c:xMode val="edge"/>
          <c:yMode val="edge"/>
          <c:x val="0.1492764888091791"/>
          <c:y val="1.4114682349788184E-2"/>
        </c:manualLayout>
      </c:layout>
      <c:overlay val="1"/>
    </c:title>
    <c:autoTitleDeleted val="0"/>
    <c:plotArea>
      <c:layout>
        <c:manualLayout>
          <c:layoutTarget val="inner"/>
          <c:xMode val="edge"/>
          <c:yMode val="edge"/>
          <c:x val="0.24705031652603721"/>
          <c:y val="0.23101924518679806"/>
          <c:w val="0.7091830675321783"/>
          <c:h val="0.56690391187865641"/>
        </c:manualLayout>
      </c:layout>
      <c:barChart>
        <c:barDir val="bar"/>
        <c:grouping val="percentStacked"/>
        <c:varyColors val="0"/>
        <c:ser>
          <c:idx val="1"/>
          <c:order val="0"/>
          <c:tx>
            <c:strRef>
              <c:f>'7'!$C$24</c:f>
              <c:strCache>
                <c:ptCount val="1"/>
                <c:pt idx="0">
                  <c:v>شبكات تصريف وتصريف مياه الامطار Surface Water Network</c:v>
                </c:pt>
              </c:strCache>
            </c:strRef>
          </c:tx>
          <c:spPr>
            <a:solidFill>
              <a:srgbClr val="D58C43"/>
            </a:solidFill>
          </c:spPr>
          <c:invertIfNegative val="0"/>
          <c:cat>
            <c:strRef>
              <c:f>'7'!$A$25:$A$35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    </c:v>
                </c:pt>
                <c:pt idx="10">
                  <c:v>أخرى Other</c:v>
                </c:pt>
              </c:strCache>
            </c:strRef>
          </c:cat>
          <c:val>
            <c:numRef>
              <c:f>'7'!$C$25:$C$35</c:f>
              <c:numCache>
                <c:formatCode>#,##0_ ;\-#,##0\ </c:formatCode>
                <c:ptCount val="11"/>
                <c:pt idx="3">
                  <c:v>373922</c:v>
                </c:pt>
                <c:pt idx="4">
                  <c:v>25039314</c:v>
                </c:pt>
                <c:pt idx="6">
                  <c:v>61679</c:v>
                </c:pt>
                <c:pt idx="7">
                  <c:v>160598</c:v>
                </c:pt>
                <c:pt idx="8">
                  <c:v>63969</c:v>
                </c:pt>
                <c:pt idx="9">
                  <c:v>59894.091</c:v>
                </c:pt>
              </c:numCache>
            </c:numRef>
          </c:val>
          <c:extLst>
            <c:ext xmlns:c16="http://schemas.microsoft.com/office/drawing/2014/chart" uri="{C3380CC4-5D6E-409C-BE32-E72D297353CC}">
              <c16:uniqueId val="{00000000-8C7C-4E9A-A40F-A46DA7FDE3B5}"/>
            </c:ext>
          </c:extLst>
        </c:ser>
        <c:ser>
          <c:idx val="2"/>
          <c:order val="1"/>
          <c:tx>
            <c:strRef>
              <c:f>'7'!$D$24</c:f>
              <c:strCache>
                <c:ptCount val="1"/>
                <c:pt idx="0">
                  <c:v>حفرة امتصاصية Soak Away</c:v>
                </c:pt>
              </c:strCache>
            </c:strRef>
          </c:tx>
          <c:spPr>
            <a:solidFill>
              <a:schemeClr val="accent2">
                <a:lumMod val="60000"/>
                <a:lumOff val="40000"/>
              </a:schemeClr>
            </a:solidFill>
          </c:spPr>
          <c:invertIfNegative val="0"/>
          <c:cat>
            <c:strRef>
              <c:f>'7'!$A$25:$A$35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    </c:v>
                </c:pt>
                <c:pt idx="10">
                  <c:v>أخرى Other</c:v>
                </c:pt>
              </c:strCache>
            </c:strRef>
          </c:cat>
          <c:val>
            <c:numRef>
              <c:f>'7'!$D$25:$D$35</c:f>
              <c:numCache>
                <c:formatCode>#,##0_ ;\-#,##0\ </c:formatCode>
                <c:ptCount val="11"/>
                <c:pt idx="7">
                  <c:v>285791.09999999998</c:v>
                </c:pt>
              </c:numCache>
            </c:numRef>
          </c:val>
          <c:extLst>
            <c:ext xmlns:c16="http://schemas.microsoft.com/office/drawing/2014/chart" uri="{C3380CC4-5D6E-409C-BE32-E72D297353CC}">
              <c16:uniqueId val="{00000001-8C7C-4E9A-A40F-A46DA7FDE3B5}"/>
            </c:ext>
          </c:extLst>
        </c:ser>
        <c:ser>
          <c:idx val="3"/>
          <c:order val="2"/>
          <c:tx>
            <c:strRef>
              <c:f>'7'!$E$24</c:f>
              <c:strCache>
                <c:ptCount val="1"/>
                <c:pt idx="0">
                  <c:v>شبكات الصرف الصحي Foul Sewer Network</c:v>
                </c:pt>
              </c:strCache>
            </c:strRef>
          </c:tx>
          <c:spPr>
            <a:solidFill>
              <a:schemeClr val="tx2">
                <a:lumMod val="40000"/>
                <a:lumOff val="60000"/>
              </a:schemeClr>
            </a:solidFill>
          </c:spPr>
          <c:invertIfNegative val="0"/>
          <c:cat>
            <c:strRef>
              <c:f>'7'!$A$25:$A$35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    </c:v>
                </c:pt>
                <c:pt idx="10">
                  <c:v>أخرى Other</c:v>
                </c:pt>
              </c:strCache>
            </c:strRef>
          </c:cat>
          <c:val>
            <c:numRef>
              <c:f>'7'!$E$25:$E$35</c:f>
              <c:numCache>
                <c:formatCode>#,##0_ ;\-#,##0\ </c:formatCode>
                <c:ptCount val="11"/>
                <c:pt idx="0">
                  <c:v>933105.57000000007</c:v>
                </c:pt>
                <c:pt idx="1">
                  <c:v>60000.03</c:v>
                </c:pt>
                <c:pt idx="2">
                  <c:v>171169.7</c:v>
                </c:pt>
                <c:pt idx="3">
                  <c:v>44211</c:v>
                </c:pt>
                <c:pt idx="4">
                  <c:v>83021495</c:v>
                </c:pt>
                <c:pt idx="5">
                  <c:v>3120</c:v>
                </c:pt>
                <c:pt idx="6">
                  <c:v>65080</c:v>
                </c:pt>
                <c:pt idx="7">
                  <c:v>2326</c:v>
                </c:pt>
                <c:pt idx="8">
                  <c:v>372445</c:v>
                </c:pt>
                <c:pt idx="9">
                  <c:v>1744</c:v>
                </c:pt>
              </c:numCache>
            </c:numRef>
          </c:val>
          <c:extLst>
            <c:ext xmlns:c16="http://schemas.microsoft.com/office/drawing/2014/chart" uri="{C3380CC4-5D6E-409C-BE32-E72D297353CC}">
              <c16:uniqueId val="{00000002-8C7C-4E9A-A40F-A46DA7FDE3B5}"/>
            </c:ext>
          </c:extLst>
        </c:ser>
        <c:ser>
          <c:idx val="4"/>
          <c:order val="3"/>
          <c:tx>
            <c:strRef>
              <c:f>'7'!$F$24</c:f>
              <c:strCache>
                <c:ptCount val="1"/>
                <c:pt idx="0">
                  <c:v>الري Irrigation</c:v>
                </c:pt>
              </c:strCache>
            </c:strRef>
          </c:tx>
          <c:spPr>
            <a:solidFill>
              <a:schemeClr val="accent6">
                <a:lumMod val="40000"/>
                <a:lumOff val="60000"/>
              </a:schemeClr>
            </a:solidFill>
          </c:spPr>
          <c:invertIfNegative val="0"/>
          <c:cat>
            <c:strRef>
              <c:f>'7'!$A$25:$A$35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    </c:v>
                </c:pt>
                <c:pt idx="10">
                  <c:v>أخرى Other</c:v>
                </c:pt>
              </c:strCache>
            </c:strRef>
          </c:cat>
          <c:val>
            <c:numRef>
              <c:f>'7'!$F$25:$F$35</c:f>
              <c:numCache>
                <c:formatCode>#,##0_ ;\-#,##0\ </c:formatCode>
                <c:ptCount val="11"/>
                <c:pt idx="0">
                  <c:v>0</c:v>
                </c:pt>
                <c:pt idx="1">
                  <c:v>0</c:v>
                </c:pt>
                <c:pt idx="2">
                  <c:v>17966</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8C7C-4E9A-A40F-A46DA7FDE3B5}"/>
            </c:ext>
          </c:extLst>
        </c:ser>
        <c:ser>
          <c:idx val="5"/>
          <c:order val="4"/>
          <c:tx>
            <c:strRef>
              <c:f>'7'!$G$24</c:f>
              <c:strCache>
                <c:ptCount val="1"/>
                <c:pt idx="0">
                  <c:v>أخرى Other</c:v>
                </c:pt>
              </c:strCache>
            </c:strRef>
          </c:tx>
          <c:spPr>
            <a:solidFill>
              <a:schemeClr val="accent3">
                <a:lumMod val="40000"/>
                <a:lumOff val="60000"/>
              </a:schemeClr>
            </a:solidFill>
          </c:spPr>
          <c:invertIfNegative val="0"/>
          <c:cat>
            <c:strRef>
              <c:f>'7'!$A$25:$A$35</c:f>
              <c:strCache>
                <c:ptCount val="11"/>
                <c:pt idx="0">
                  <c:v>تزويد خدمة تبريد المناطق
Distict cooling service supply</c:v>
                </c:pt>
                <c:pt idx="1">
                  <c:v>التجاري Commercial</c:v>
                </c:pt>
                <c:pt idx="2">
                  <c:v>الفنادق Hotels</c:v>
                </c:pt>
                <c:pt idx="3">
                  <c:v>التعليم Education</c:v>
                </c:pt>
                <c:pt idx="4">
                  <c:v>النقل Transport</c:v>
                </c:pt>
                <c:pt idx="5">
                  <c:v>الصحة Health</c:v>
                </c:pt>
                <c:pt idx="6">
                  <c:v>الثقافي Cultural</c:v>
                </c:pt>
                <c:pt idx="7">
                  <c:v>الرياضي Sport</c:v>
                </c:pt>
                <c:pt idx="8">
                  <c:v>التطوير العقاري
Real estate development</c:v>
                </c:pt>
                <c:pt idx="9">
                  <c:v>الصناعي Industrial    </c:v>
                </c:pt>
                <c:pt idx="10">
                  <c:v>أخرى Other</c:v>
                </c:pt>
              </c:strCache>
            </c:strRef>
          </c:cat>
          <c:val>
            <c:numRef>
              <c:f>'7'!$G$25:$G$35</c:f>
              <c:numCache>
                <c:formatCode>#,##0_ ;\-#,##0\ </c:formatCode>
                <c:ptCount val="11"/>
                <c:pt idx="0">
                  <c:v>218112.22</c:v>
                </c:pt>
                <c:pt idx="1">
                  <c:v>21850</c:v>
                </c:pt>
                <c:pt idx="2">
                  <c:v>0</c:v>
                </c:pt>
                <c:pt idx="3">
                  <c:v>0</c:v>
                </c:pt>
                <c:pt idx="4">
                  <c:v>22530.66</c:v>
                </c:pt>
                <c:pt idx="5">
                  <c:v>0</c:v>
                </c:pt>
                <c:pt idx="6">
                  <c:v>0</c:v>
                </c:pt>
                <c:pt idx="7">
                  <c:v>111003</c:v>
                </c:pt>
                <c:pt idx="8">
                  <c:v>10503</c:v>
                </c:pt>
                <c:pt idx="9">
                  <c:v>0</c:v>
                </c:pt>
                <c:pt idx="10">
                  <c:v>482429</c:v>
                </c:pt>
              </c:numCache>
            </c:numRef>
          </c:val>
          <c:extLst>
            <c:ext xmlns:c16="http://schemas.microsoft.com/office/drawing/2014/chart" uri="{C3380CC4-5D6E-409C-BE32-E72D297353CC}">
              <c16:uniqueId val="{00000004-8C7C-4E9A-A40F-A46DA7FDE3B5}"/>
            </c:ext>
          </c:extLst>
        </c:ser>
        <c:dLbls>
          <c:showLegendKey val="0"/>
          <c:showVal val="0"/>
          <c:showCatName val="0"/>
          <c:showSerName val="0"/>
          <c:showPercent val="0"/>
          <c:showBubbleSize val="0"/>
        </c:dLbls>
        <c:gapWidth val="68"/>
        <c:overlap val="100"/>
        <c:axId val="130960384"/>
        <c:axId val="130962176"/>
      </c:barChart>
      <c:catAx>
        <c:axId val="130960384"/>
        <c:scaling>
          <c:orientation val="minMax"/>
        </c:scaling>
        <c:delete val="0"/>
        <c:axPos val="l"/>
        <c:majorGridlines>
          <c:spPr>
            <a:ln>
              <a:solidFill>
                <a:srgbClr val="F7E5EE"/>
              </a:solidFill>
            </a:ln>
          </c:spPr>
        </c:majorGridlines>
        <c:numFmt formatCode="General"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130962176"/>
        <c:crosses val="autoZero"/>
        <c:auto val="1"/>
        <c:lblAlgn val="ctr"/>
        <c:lblOffset val="100"/>
        <c:noMultiLvlLbl val="0"/>
      </c:catAx>
      <c:valAx>
        <c:axId val="130962176"/>
        <c:scaling>
          <c:orientation val="minMax"/>
        </c:scaling>
        <c:delete val="0"/>
        <c:axPos val="b"/>
        <c:majorGridlines>
          <c:spPr>
            <a:ln>
              <a:solidFill>
                <a:srgbClr val="F7E5EE"/>
              </a:solidFill>
            </a:ln>
          </c:spPr>
        </c:majorGridlines>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30960384"/>
        <c:crosses val="autoZero"/>
        <c:crossBetween val="between"/>
        <c:dispUnits>
          <c:builtInUnit val="thousands"/>
          <c:dispUnitsLbl>
            <c:layout>
              <c:manualLayout>
                <c:xMode val="edge"/>
                <c:yMode val="edge"/>
                <c:x val="0.55698855016333471"/>
                <c:y val="0.93464902072048073"/>
              </c:manualLayout>
            </c:layout>
            <c:tx>
              <c:rich>
                <a:bodyPr/>
                <a:lstStyle/>
                <a:p>
                  <a:pPr>
                    <a:defRPr/>
                  </a:pPr>
                  <a:r>
                    <a:rPr lang="ar-QA"/>
                    <a:t>بالألف</a:t>
                  </a:r>
                  <a:endParaRPr lang="en-US"/>
                </a:p>
                <a:p>
                  <a:pPr>
                    <a:defRPr/>
                  </a:pPr>
                  <a:r>
                    <a:rPr lang="en-US"/>
                    <a:t>Thousands</a:t>
                  </a:r>
                </a:p>
              </c:rich>
            </c:tx>
          </c:dispUnitsLbl>
        </c:dispUnits>
      </c:valAx>
    </c:plotArea>
    <c:legend>
      <c:legendPos val="r"/>
      <c:layout>
        <c:manualLayout>
          <c:xMode val="edge"/>
          <c:yMode val="edge"/>
          <c:x val="9.2351132945556788E-2"/>
          <c:y val="0.84858343523742352"/>
          <c:w val="0.86894422426444984"/>
          <c:h val="0.13107316359091489"/>
        </c:manualLayout>
      </c:layout>
      <c:overlay val="0"/>
      <c:txPr>
        <a:bodyPr/>
        <a:lstStyle/>
        <a:p>
          <a:pPr>
            <a:defRPr sz="11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CB7E2E"/>
                </a:solidFill>
                <a:latin typeface="+mn-lt"/>
                <a:ea typeface="+mn-ea"/>
                <a:cs typeface="+mn-cs"/>
              </a:defRPr>
            </a:pPr>
            <a:r>
              <a:rPr lang="ar-QA" sz="1600" b="1" i="0" u="none" strike="noStrike" kern="1200" baseline="0">
                <a:solidFill>
                  <a:srgbClr val="B66F28"/>
                </a:solidFill>
                <a:latin typeface="+mn-lt"/>
                <a:ea typeface="+mn-ea"/>
                <a:cs typeface="+mn-cs"/>
              </a:rPr>
              <a:t>عدد مشاريع تبريد المناطق حسب البلدية وحالة المشروع</a:t>
            </a:r>
            <a:endParaRPr lang="en-US" sz="1600" b="1" i="0" u="none" strike="noStrike" kern="1200" baseline="0">
              <a:solidFill>
                <a:srgbClr val="B66F28"/>
              </a:solidFill>
              <a:latin typeface="+mn-lt"/>
              <a:ea typeface="+mn-ea"/>
              <a:cs typeface="+mn-cs"/>
            </a:endParaRPr>
          </a:p>
          <a:p>
            <a:pPr algn="ctr" rtl="1">
              <a:defRPr sz="1800" b="1" i="0" u="none" strike="noStrike" kern="1200" baseline="0">
                <a:solidFill>
                  <a:srgbClr val="CB7E2E"/>
                </a:solidFill>
                <a:latin typeface="+mn-lt"/>
                <a:ea typeface="+mn-ea"/>
                <a:cs typeface="+mn-cs"/>
              </a:defRPr>
            </a:pPr>
            <a:r>
              <a:rPr lang="en-US" sz="1400" b="1" i="0" u="none" strike="noStrike" kern="1200" baseline="0">
                <a:solidFill>
                  <a:srgbClr val="B66F28"/>
                </a:solidFill>
                <a:latin typeface="Arial" panose="020B0604020202020204" pitchFamily="34" charset="0"/>
                <a:ea typeface="+mn-ea"/>
                <a:cs typeface="Arial" panose="020B0604020202020204" pitchFamily="34" charset="0"/>
              </a:rPr>
              <a:t>Number of Districts Cooling Projects by Municipality and Project status</a:t>
            </a:r>
          </a:p>
          <a:p>
            <a:pPr algn="ctr" rtl="1">
              <a:defRPr sz="1800" b="1" i="0" u="none" strike="noStrike" kern="1200" baseline="0">
                <a:solidFill>
                  <a:srgbClr val="CB7E2E"/>
                </a:solidFill>
                <a:latin typeface="+mn-lt"/>
                <a:ea typeface="+mn-ea"/>
                <a:cs typeface="+mn-cs"/>
              </a:defRPr>
            </a:pPr>
            <a:r>
              <a:rPr lang="en-US" sz="1400">
                <a:solidFill>
                  <a:srgbClr val="B66F28"/>
                </a:solidFill>
                <a:effectLst/>
                <a:latin typeface="Arial" panose="020B0604020202020204" pitchFamily="34" charset="0"/>
                <a:cs typeface="Arial" panose="020B0604020202020204" pitchFamily="34" charset="0"/>
              </a:rPr>
              <a:t>2021</a:t>
            </a:r>
          </a:p>
        </c:rich>
      </c:tx>
      <c:overlay val="1"/>
    </c:title>
    <c:autoTitleDeleted val="0"/>
    <c:plotArea>
      <c:layout>
        <c:manualLayout>
          <c:layoutTarget val="inner"/>
          <c:xMode val="edge"/>
          <c:yMode val="edge"/>
          <c:x val="7.3927972823909491E-2"/>
          <c:y val="0.30942236938167728"/>
          <c:w val="0.90363215880508008"/>
          <c:h val="0.60742945714420182"/>
        </c:manualLayout>
      </c:layout>
      <c:barChart>
        <c:barDir val="col"/>
        <c:grouping val="clustered"/>
        <c:varyColors val="0"/>
        <c:ser>
          <c:idx val="0"/>
          <c:order val="0"/>
          <c:tx>
            <c:strRef>
              <c:f>'8'!$B$31</c:f>
              <c:strCache>
                <c:ptCount val="1"/>
                <c:pt idx="0">
                  <c:v>المشاريع التشغيلية Operational Project</c:v>
                </c:pt>
              </c:strCache>
            </c:strRef>
          </c:tx>
          <c:spPr>
            <a:solidFill>
              <a:srgbClr val="E4B688"/>
            </a:solidFill>
          </c:spPr>
          <c:invertIfNegative val="0"/>
          <c:cat>
            <c:strRef>
              <c:f>'8'!$A$32:$A$37</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'8'!$B$32:$B$37</c:f>
              <c:numCache>
                <c:formatCode>#,##0</c:formatCode>
                <c:ptCount val="6"/>
                <c:pt idx="0" formatCode="General">
                  <c:v>25</c:v>
                </c:pt>
                <c:pt idx="1">
                  <c:v>9</c:v>
                </c:pt>
                <c:pt idx="2">
                  <c:v>3</c:v>
                </c:pt>
                <c:pt idx="3">
                  <c:v>5</c:v>
                </c:pt>
                <c:pt idx="4">
                  <c:v>0</c:v>
                </c:pt>
                <c:pt idx="5">
                  <c:v>1</c:v>
                </c:pt>
              </c:numCache>
            </c:numRef>
          </c:val>
          <c:extLst>
            <c:ext xmlns:c16="http://schemas.microsoft.com/office/drawing/2014/chart" uri="{C3380CC4-5D6E-409C-BE32-E72D297353CC}">
              <c16:uniqueId val="{00000000-8AAA-4081-B966-628E0557C0C9}"/>
            </c:ext>
          </c:extLst>
        </c:ser>
        <c:ser>
          <c:idx val="1"/>
          <c:order val="1"/>
          <c:tx>
            <c:strRef>
              <c:f>'8'!$C$31</c:f>
              <c:strCache>
                <c:ptCount val="1"/>
                <c:pt idx="0">
                  <c:v>مشاريع تحت الانشاء Under Construction Projects</c:v>
                </c:pt>
              </c:strCache>
            </c:strRef>
          </c:tx>
          <c:spPr>
            <a:solidFill>
              <a:srgbClr val="A55A00"/>
            </a:solidFill>
          </c:spPr>
          <c:invertIfNegative val="0"/>
          <c:cat>
            <c:strRef>
              <c:f>'8'!$A$32:$A$37</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'8'!$C$32:$C$37</c:f>
              <c:numCache>
                <c:formatCode>#,##0</c:formatCode>
                <c:ptCount val="6"/>
                <c:pt idx="0">
                  <c:v>7</c:v>
                </c:pt>
                <c:pt idx="1">
                  <c:v>3</c:v>
                </c:pt>
                <c:pt idx="2">
                  <c:v>3</c:v>
                </c:pt>
                <c:pt idx="3">
                  <c:v>3</c:v>
                </c:pt>
                <c:pt idx="4">
                  <c:v>0</c:v>
                </c:pt>
                <c:pt idx="5">
                  <c:v>0</c:v>
                </c:pt>
              </c:numCache>
            </c:numRef>
          </c:val>
          <c:extLst>
            <c:ext xmlns:c16="http://schemas.microsoft.com/office/drawing/2014/chart" uri="{C3380CC4-5D6E-409C-BE32-E72D297353CC}">
              <c16:uniqueId val="{00000001-8AAA-4081-B966-628E0557C0C9}"/>
            </c:ext>
          </c:extLst>
        </c:ser>
        <c:ser>
          <c:idx val="2"/>
          <c:order val="2"/>
          <c:tx>
            <c:strRef>
              <c:f>'8'!$D$31</c:f>
              <c:strCache>
                <c:ptCount val="1"/>
                <c:pt idx="0">
                  <c:v>مشاريع تحت التصميم Under Design Projects</c:v>
                </c:pt>
              </c:strCache>
            </c:strRef>
          </c:tx>
          <c:spPr>
            <a:solidFill>
              <a:schemeClr val="accent1">
                <a:lumMod val="40000"/>
                <a:lumOff val="60000"/>
              </a:schemeClr>
            </a:solidFill>
          </c:spPr>
          <c:invertIfNegative val="0"/>
          <c:cat>
            <c:strRef>
              <c:f>'8'!$A$32:$A$37</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'8'!$D$32:$D$37</c:f>
              <c:numCache>
                <c:formatCode>#,##0</c:formatCode>
                <c:ptCount val="6"/>
                <c:pt idx="0">
                  <c:v>0</c:v>
                </c:pt>
                <c:pt idx="1">
                  <c:v>1</c:v>
                </c:pt>
                <c:pt idx="2">
                  <c:v>0</c:v>
                </c:pt>
                <c:pt idx="3">
                  <c:v>2</c:v>
                </c:pt>
                <c:pt idx="4">
                  <c:v>2</c:v>
                </c:pt>
                <c:pt idx="5">
                  <c:v>0</c:v>
                </c:pt>
              </c:numCache>
            </c:numRef>
          </c:val>
          <c:extLst>
            <c:ext xmlns:c16="http://schemas.microsoft.com/office/drawing/2014/chart" uri="{C3380CC4-5D6E-409C-BE32-E72D297353CC}">
              <c16:uniqueId val="{00000002-8AAA-4081-B966-628E0557C0C9}"/>
            </c:ext>
          </c:extLst>
        </c:ser>
        <c:dLbls>
          <c:showLegendKey val="0"/>
          <c:showVal val="0"/>
          <c:showCatName val="0"/>
          <c:showSerName val="0"/>
          <c:showPercent val="0"/>
          <c:showBubbleSize val="0"/>
        </c:dLbls>
        <c:gapWidth val="68"/>
        <c:axId val="130908928"/>
        <c:axId val="130910464"/>
      </c:barChart>
      <c:catAx>
        <c:axId val="130908928"/>
        <c:scaling>
          <c:orientation val="minMax"/>
        </c:scaling>
        <c:delete val="0"/>
        <c:axPos val="b"/>
        <c:majorGridlines>
          <c:spPr>
            <a:ln w="6350">
              <a:solidFill>
                <a:schemeClr val="bg1"/>
              </a:solidFill>
            </a:ln>
          </c:spPr>
        </c:majorGridlines>
        <c:numFmt formatCode="General"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130910464"/>
        <c:crosses val="autoZero"/>
        <c:auto val="1"/>
        <c:lblAlgn val="ctr"/>
        <c:lblOffset val="100"/>
        <c:noMultiLvlLbl val="0"/>
      </c:catAx>
      <c:valAx>
        <c:axId val="130910464"/>
        <c:scaling>
          <c:orientation val="minMax"/>
        </c:scaling>
        <c:delete val="0"/>
        <c:axPos val="l"/>
        <c:majorGridlines>
          <c:spPr>
            <a:ln w="6350">
              <a:solidFill>
                <a:schemeClr val="bg1"/>
              </a:solidFill>
            </a:ln>
          </c:spPr>
        </c:majorGridlines>
        <c:title>
          <c:tx>
            <c:rich>
              <a:bodyPr rot="0" vert="horz"/>
              <a:lstStyle/>
              <a:p>
                <a:pPr>
                  <a:defRPr/>
                </a:pPr>
                <a:r>
                  <a:rPr lang="ar-QA"/>
                  <a:t>العدد</a:t>
                </a:r>
              </a:p>
              <a:p>
                <a:pPr>
                  <a:defRPr/>
                </a:pPr>
                <a:r>
                  <a:rPr lang="en-US"/>
                  <a:t>No.</a:t>
                </a:r>
              </a:p>
            </c:rich>
          </c:tx>
          <c:layout>
            <c:manualLayout>
              <c:xMode val="edge"/>
              <c:yMode val="edge"/>
              <c:x val="2.4977041714089109E-2"/>
              <c:y val="0.23342291150630623"/>
            </c:manualLayout>
          </c:layout>
          <c:overlay val="0"/>
        </c:title>
        <c:numFmt formatCode="General"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30908928"/>
        <c:crosses val="autoZero"/>
        <c:crossBetween val="between"/>
      </c:valAx>
      <c:spPr>
        <a:solidFill>
          <a:srgbClr val="FFF9F3"/>
        </a:solidFill>
      </c:spPr>
    </c:plotArea>
    <c:legend>
      <c:legendPos val="r"/>
      <c:layout>
        <c:manualLayout>
          <c:xMode val="edge"/>
          <c:yMode val="edge"/>
          <c:x val="0.10021264246444367"/>
          <c:y val="0.18488512376485922"/>
          <c:w val="0.78319895783704052"/>
          <c:h val="9.792287640882473E-2"/>
        </c:manualLayout>
      </c:layout>
      <c:overlay val="0"/>
      <c:txPr>
        <a:bodyPr/>
        <a:lstStyle/>
        <a:p>
          <a:pPr>
            <a:defRPr sz="12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988407699037624E-2"/>
          <c:y val="0.14862277631962673"/>
          <c:w val="0.71411023622047243"/>
          <c:h val="0.73866141732283463"/>
        </c:manualLayout>
      </c:layout>
      <c:barChart>
        <c:barDir val="col"/>
        <c:grouping val="percentStacked"/>
        <c:varyColors val="0"/>
        <c:ser>
          <c:idx val="0"/>
          <c:order val="0"/>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0-922E-46D8-9C44-4DD14B4F20C2}"/>
            </c:ext>
          </c:extLst>
        </c:ser>
        <c:ser>
          <c:idx val="1"/>
          <c:order val="1"/>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1-922E-46D8-9C44-4DD14B4F20C2}"/>
            </c:ext>
          </c:extLst>
        </c:ser>
        <c:ser>
          <c:idx val="2"/>
          <c:order val="2"/>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2-922E-46D8-9C44-4DD14B4F20C2}"/>
            </c:ext>
          </c:extLst>
        </c:ser>
        <c:ser>
          <c:idx val="3"/>
          <c:order val="3"/>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3-922E-46D8-9C44-4DD14B4F20C2}"/>
            </c:ext>
          </c:extLst>
        </c:ser>
        <c:ser>
          <c:idx val="4"/>
          <c:order val="4"/>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4-922E-46D8-9C44-4DD14B4F20C2}"/>
            </c:ext>
          </c:extLst>
        </c:ser>
        <c:ser>
          <c:idx val="5"/>
          <c:order val="5"/>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5-922E-46D8-9C44-4DD14B4F20C2}"/>
            </c:ext>
          </c:extLst>
        </c:ser>
        <c:ser>
          <c:idx val="6"/>
          <c:order val="6"/>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6-922E-46D8-9C44-4DD14B4F20C2}"/>
            </c:ext>
          </c:extLst>
        </c:ser>
        <c:ser>
          <c:idx val="7"/>
          <c:order val="7"/>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7-922E-46D8-9C44-4DD14B4F20C2}"/>
            </c:ext>
          </c:extLst>
        </c:ser>
        <c:ser>
          <c:idx val="8"/>
          <c:order val="8"/>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8-922E-46D8-9C44-4DD14B4F20C2}"/>
            </c:ext>
          </c:extLst>
        </c:ser>
        <c:ser>
          <c:idx val="9"/>
          <c:order val="9"/>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9-922E-46D8-9C44-4DD14B4F20C2}"/>
            </c:ext>
          </c:extLst>
        </c:ser>
        <c:ser>
          <c:idx val="10"/>
          <c:order val="10"/>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A-922E-46D8-9C44-4DD14B4F20C2}"/>
            </c:ext>
          </c:extLst>
        </c:ser>
        <c:dLbls>
          <c:showLegendKey val="0"/>
          <c:showVal val="0"/>
          <c:showCatName val="0"/>
          <c:showSerName val="0"/>
          <c:showPercent val="0"/>
          <c:showBubbleSize val="0"/>
        </c:dLbls>
        <c:gapWidth val="150"/>
        <c:overlap val="100"/>
        <c:axId val="132009344"/>
        <c:axId val="132015232"/>
      </c:barChart>
      <c:catAx>
        <c:axId val="132009344"/>
        <c:scaling>
          <c:orientation val="minMax"/>
        </c:scaling>
        <c:delete val="0"/>
        <c:axPos val="b"/>
        <c:majorGridlines/>
        <c:majorTickMark val="out"/>
        <c:minorTickMark val="none"/>
        <c:tickLblPos val="nextTo"/>
        <c:txPr>
          <a:bodyPr/>
          <a:lstStyle/>
          <a:p>
            <a:pPr>
              <a:defRPr sz="900"/>
            </a:pPr>
            <a:endParaRPr lang="en-US"/>
          </a:p>
        </c:txPr>
        <c:crossAx val="132015232"/>
        <c:crosses val="autoZero"/>
        <c:auto val="1"/>
        <c:lblAlgn val="ctr"/>
        <c:lblOffset val="100"/>
        <c:noMultiLvlLbl val="0"/>
      </c:catAx>
      <c:valAx>
        <c:axId val="132015232"/>
        <c:scaling>
          <c:orientation val="minMax"/>
        </c:scaling>
        <c:delete val="0"/>
        <c:axPos val="l"/>
        <c:majorGridlines/>
        <c:numFmt formatCode="0%" sourceLinked="1"/>
        <c:majorTickMark val="out"/>
        <c:minorTickMark val="none"/>
        <c:tickLblPos val="nextTo"/>
        <c:crossAx val="132009344"/>
        <c:crosses val="autoZero"/>
        <c:crossBetween val="between"/>
      </c:valAx>
    </c:plotArea>
    <c:legend>
      <c:legendPos val="r"/>
      <c:layout>
        <c:manualLayout>
          <c:xMode val="edge"/>
          <c:yMode val="edge"/>
          <c:x val="0.80261264216972883"/>
          <c:y val="0.15548811606882476"/>
          <c:w val="0.18072069116360456"/>
          <c:h val="0.7538385826771653"/>
        </c:manualLayout>
      </c:layout>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988407699037624E-2"/>
          <c:y val="0.14862277631962673"/>
          <c:w val="0.71411023622047243"/>
          <c:h val="0.73866141732283463"/>
        </c:manualLayout>
      </c:layout>
      <c:barChart>
        <c:barDir val="col"/>
        <c:grouping val="percentStacked"/>
        <c:varyColors val="0"/>
        <c:ser>
          <c:idx val="0"/>
          <c:order val="0"/>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0-828E-480E-BAEE-67F7012F92CC}"/>
            </c:ext>
          </c:extLst>
        </c:ser>
        <c:ser>
          <c:idx val="1"/>
          <c:order val="1"/>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1-828E-480E-BAEE-67F7012F92CC}"/>
            </c:ext>
          </c:extLst>
        </c:ser>
        <c:ser>
          <c:idx val="2"/>
          <c:order val="2"/>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2-828E-480E-BAEE-67F7012F92CC}"/>
            </c:ext>
          </c:extLst>
        </c:ser>
        <c:ser>
          <c:idx val="3"/>
          <c:order val="3"/>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3-828E-480E-BAEE-67F7012F92CC}"/>
            </c:ext>
          </c:extLst>
        </c:ser>
        <c:ser>
          <c:idx val="4"/>
          <c:order val="4"/>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4-828E-480E-BAEE-67F7012F92CC}"/>
            </c:ext>
          </c:extLst>
        </c:ser>
        <c:ser>
          <c:idx val="5"/>
          <c:order val="5"/>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5-828E-480E-BAEE-67F7012F92CC}"/>
            </c:ext>
          </c:extLst>
        </c:ser>
        <c:ser>
          <c:idx val="6"/>
          <c:order val="6"/>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6-828E-480E-BAEE-67F7012F92CC}"/>
            </c:ext>
          </c:extLst>
        </c:ser>
        <c:ser>
          <c:idx val="7"/>
          <c:order val="7"/>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7-828E-480E-BAEE-67F7012F92CC}"/>
            </c:ext>
          </c:extLst>
        </c:ser>
        <c:ser>
          <c:idx val="8"/>
          <c:order val="8"/>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8-828E-480E-BAEE-67F7012F92CC}"/>
            </c:ext>
          </c:extLst>
        </c:ser>
        <c:ser>
          <c:idx val="9"/>
          <c:order val="9"/>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9-828E-480E-BAEE-67F7012F92CC}"/>
            </c:ext>
          </c:extLst>
        </c:ser>
        <c:ser>
          <c:idx val="10"/>
          <c:order val="10"/>
          <c:invertIfNegative val="0"/>
          <c:val>
            <c:numRef>
              <c:f>'2.2'!#REF!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'2.2'!#REF!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'2.2'!#REF!</c15:sqref>
                        </c15:formulaRef>
                      </c:ext>
                    </c:extLst>
                  </c:multiLvlStrRef>
                </c15:cat>
              </c15:filteredCategoryTitle>
            </c:ext>
            <c:ext xmlns:c16="http://schemas.microsoft.com/office/drawing/2014/chart" uri="{C3380CC4-5D6E-409C-BE32-E72D297353CC}">
              <c16:uniqueId val="{0000000A-828E-480E-BAEE-67F7012F92CC}"/>
            </c:ext>
          </c:extLst>
        </c:ser>
        <c:dLbls>
          <c:showLegendKey val="0"/>
          <c:showVal val="0"/>
          <c:showCatName val="0"/>
          <c:showSerName val="0"/>
          <c:showPercent val="0"/>
          <c:showBubbleSize val="0"/>
        </c:dLbls>
        <c:gapWidth val="150"/>
        <c:overlap val="100"/>
        <c:axId val="132211840"/>
        <c:axId val="132213376"/>
      </c:barChart>
      <c:catAx>
        <c:axId val="132211840"/>
        <c:scaling>
          <c:orientation val="minMax"/>
        </c:scaling>
        <c:delete val="0"/>
        <c:axPos val="b"/>
        <c:majorGridlines/>
        <c:majorTickMark val="out"/>
        <c:minorTickMark val="none"/>
        <c:tickLblPos val="nextTo"/>
        <c:txPr>
          <a:bodyPr/>
          <a:lstStyle/>
          <a:p>
            <a:pPr>
              <a:defRPr sz="900"/>
            </a:pPr>
            <a:endParaRPr lang="en-US"/>
          </a:p>
        </c:txPr>
        <c:crossAx val="132213376"/>
        <c:crosses val="autoZero"/>
        <c:auto val="1"/>
        <c:lblAlgn val="ctr"/>
        <c:lblOffset val="100"/>
        <c:noMultiLvlLbl val="0"/>
      </c:catAx>
      <c:valAx>
        <c:axId val="132213376"/>
        <c:scaling>
          <c:orientation val="minMax"/>
        </c:scaling>
        <c:delete val="0"/>
        <c:axPos val="l"/>
        <c:majorGridlines/>
        <c:numFmt formatCode="0%" sourceLinked="1"/>
        <c:majorTickMark val="out"/>
        <c:minorTickMark val="none"/>
        <c:tickLblPos val="nextTo"/>
        <c:crossAx val="132211840"/>
        <c:crosses val="autoZero"/>
        <c:crossBetween val="between"/>
      </c:valAx>
    </c:plotArea>
    <c:legend>
      <c:legendPos val="r"/>
      <c:layout>
        <c:manualLayout>
          <c:xMode val="edge"/>
          <c:yMode val="edge"/>
          <c:x val="0.80261264216972883"/>
          <c:y val="0.15548811606882476"/>
          <c:w val="0.18072069116360456"/>
          <c:h val="0.7538385826771653"/>
        </c:manualLayout>
      </c:layout>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1">
              <a:defRPr sz="1800" b="1" i="0" u="none" strike="noStrike" kern="1200" baseline="0">
                <a:solidFill>
                  <a:srgbClr val="CB7E2E"/>
                </a:solidFill>
                <a:latin typeface="+mn-lt"/>
                <a:ea typeface="+mn-ea"/>
                <a:cs typeface="+mn-cs"/>
              </a:defRPr>
            </a:pPr>
            <a:r>
              <a:rPr lang="ar-QA" sz="1600" b="1" i="0" u="none" strike="noStrike" kern="1200" baseline="0">
                <a:solidFill>
                  <a:srgbClr val="B66F28"/>
                </a:solidFill>
                <a:latin typeface="+mn-lt"/>
                <a:ea typeface="+mn-ea"/>
                <a:cs typeface="+mn-cs"/>
              </a:rPr>
              <a:t>مقدرة محطات التبريد التصميمية لمشاريع تبريد المناطق حسب حالة المشروع (طن تبريد)</a:t>
            </a:r>
            <a:endParaRPr lang="en-US" sz="1600" b="1" i="0" u="none" strike="noStrike" kern="1200" baseline="0">
              <a:solidFill>
                <a:srgbClr val="B66F28"/>
              </a:solidFill>
              <a:latin typeface="+mn-lt"/>
              <a:ea typeface="+mn-ea"/>
              <a:cs typeface="+mn-cs"/>
            </a:endParaRPr>
          </a:p>
          <a:p>
            <a:pPr algn="ctr" rtl="1">
              <a:defRPr sz="1800" b="1" i="0" u="none" strike="noStrike" kern="1200" baseline="0">
                <a:solidFill>
                  <a:srgbClr val="CB7E2E"/>
                </a:solidFill>
                <a:latin typeface="+mn-lt"/>
                <a:ea typeface="+mn-ea"/>
                <a:cs typeface="+mn-cs"/>
              </a:defRPr>
            </a:pPr>
            <a:r>
              <a:rPr lang="en-US" sz="1400" b="1" i="0" u="none" strike="noStrike" kern="1200" baseline="0">
                <a:solidFill>
                  <a:srgbClr val="B66F28"/>
                </a:solidFill>
                <a:latin typeface="Arial" panose="020B0604020202020204" pitchFamily="34" charset="0"/>
                <a:ea typeface="+mn-ea"/>
                <a:cs typeface="Arial" panose="020B0604020202020204" pitchFamily="34" charset="0"/>
              </a:rPr>
              <a:t>The capacity of the design cooling plants for district cooling projects by the project status, municipality and economic activity (Cooling Tons)</a:t>
            </a:r>
          </a:p>
          <a:p>
            <a:pPr algn="ctr" rtl="1">
              <a:defRPr sz="1800" b="1" i="0" u="none" strike="noStrike" kern="1200" baseline="0">
                <a:solidFill>
                  <a:srgbClr val="CB7E2E"/>
                </a:solidFill>
                <a:latin typeface="+mn-lt"/>
                <a:ea typeface="+mn-ea"/>
                <a:cs typeface="+mn-cs"/>
              </a:defRPr>
            </a:pPr>
            <a:r>
              <a:rPr lang="en-US" sz="1400">
                <a:solidFill>
                  <a:srgbClr val="B66F28"/>
                </a:solidFill>
                <a:effectLst/>
                <a:latin typeface="Arial" panose="020B0604020202020204" pitchFamily="34" charset="0"/>
                <a:cs typeface="Arial" panose="020B0604020202020204" pitchFamily="34" charset="0"/>
              </a:rPr>
              <a:t>2021</a:t>
            </a:r>
          </a:p>
        </c:rich>
      </c:tx>
      <c:overlay val="1"/>
      <c:spPr>
        <a:solidFill>
          <a:schemeClr val="bg1"/>
        </a:solidFill>
      </c:spPr>
    </c:title>
    <c:autoTitleDeleted val="0"/>
    <c:plotArea>
      <c:layout>
        <c:manualLayout>
          <c:layoutTarget val="inner"/>
          <c:xMode val="edge"/>
          <c:yMode val="edge"/>
          <c:x val="0.13555107970984689"/>
          <c:y val="0.30740979092479248"/>
          <c:w val="0.84200905191914277"/>
          <c:h val="0.60944203560108656"/>
        </c:manualLayout>
      </c:layout>
      <c:barChart>
        <c:barDir val="col"/>
        <c:grouping val="stacked"/>
        <c:varyColors val="0"/>
        <c:ser>
          <c:idx val="0"/>
          <c:order val="0"/>
          <c:tx>
            <c:strRef>
              <c:f>'9'!$B$32</c:f>
              <c:strCache>
                <c:ptCount val="1"/>
                <c:pt idx="0">
                  <c:v>المشاريع التشغيلية Operational Projects</c:v>
                </c:pt>
              </c:strCache>
            </c:strRef>
          </c:tx>
          <c:spPr>
            <a:solidFill>
              <a:srgbClr val="E4B688"/>
            </a:solidFill>
          </c:spPr>
          <c:invertIfNegative val="0"/>
          <c:cat>
            <c:strRef>
              <c:f>'9'!$A$33:$A$38</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'9'!$B$33:$B$38</c:f>
              <c:numCache>
                <c:formatCode>#,##0</c:formatCode>
                <c:ptCount val="6"/>
                <c:pt idx="0">
                  <c:v>713146</c:v>
                </c:pt>
                <c:pt idx="1">
                  <c:v>406766</c:v>
                </c:pt>
                <c:pt idx="2">
                  <c:v>27028</c:v>
                </c:pt>
                <c:pt idx="3">
                  <c:v>91050</c:v>
                </c:pt>
                <c:pt idx="4">
                  <c:v>17500</c:v>
                </c:pt>
                <c:pt idx="5">
                  <c:v>34800</c:v>
                </c:pt>
              </c:numCache>
            </c:numRef>
          </c:val>
          <c:extLst>
            <c:ext xmlns:c16="http://schemas.microsoft.com/office/drawing/2014/chart" uri="{C3380CC4-5D6E-409C-BE32-E72D297353CC}">
              <c16:uniqueId val="{00000000-9021-4104-9AAA-F24958CBB8E3}"/>
            </c:ext>
          </c:extLst>
        </c:ser>
        <c:ser>
          <c:idx val="1"/>
          <c:order val="1"/>
          <c:tx>
            <c:strRef>
              <c:f>'9'!$C$32</c:f>
              <c:strCache>
                <c:ptCount val="1"/>
                <c:pt idx="0">
                  <c:v>مشاريع تحت الانشاء Under Construction Projects</c:v>
                </c:pt>
              </c:strCache>
            </c:strRef>
          </c:tx>
          <c:spPr>
            <a:solidFill>
              <a:srgbClr val="A55A00"/>
            </a:solidFill>
          </c:spPr>
          <c:invertIfNegative val="0"/>
          <c:cat>
            <c:strRef>
              <c:f>'9'!$A$33:$A$38</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'9'!$C$33:$C$38</c:f>
              <c:numCache>
                <c:formatCode>#,##0</c:formatCode>
                <c:ptCount val="6"/>
                <c:pt idx="0">
                  <c:v>81250</c:v>
                </c:pt>
                <c:pt idx="1">
                  <c:v>37500</c:v>
                </c:pt>
                <c:pt idx="2">
                  <c:v>0</c:v>
                </c:pt>
                <c:pt idx="3">
                  <c:v>221400</c:v>
                </c:pt>
                <c:pt idx="4">
                  <c:v>15000</c:v>
                </c:pt>
                <c:pt idx="5" formatCode="General">
                  <c:v>7500</c:v>
                </c:pt>
              </c:numCache>
            </c:numRef>
          </c:val>
          <c:extLst>
            <c:ext xmlns:c16="http://schemas.microsoft.com/office/drawing/2014/chart" uri="{C3380CC4-5D6E-409C-BE32-E72D297353CC}">
              <c16:uniqueId val="{00000001-9021-4104-9AAA-F24958CBB8E3}"/>
            </c:ext>
          </c:extLst>
        </c:ser>
        <c:ser>
          <c:idx val="2"/>
          <c:order val="2"/>
          <c:tx>
            <c:strRef>
              <c:f>'9'!$D$32</c:f>
              <c:strCache>
                <c:ptCount val="1"/>
                <c:pt idx="0">
                  <c:v>مشاريع تحت التصميم Under Design Projects</c:v>
                </c:pt>
              </c:strCache>
            </c:strRef>
          </c:tx>
          <c:spPr>
            <a:solidFill>
              <a:schemeClr val="accent1">
                <a:lumMod val="40000"/>
                <a:lumOff val="60000"/>
              </a:schemeClr>
            </a:solidFill>
          </c:spPr>
          <c:invertIfNegative val="0"/>
          <c:cat>
            <c:strRef>
              <c:f>'9'!$A$33:$A$38</c:f>
              <c:strCache>
                <c:ptCount val="6"/>
                <c:pt idx="0">
                  <c:v>الدوحة
 Doha</c:v>
                </c:pt>
                <c:pt idx="1">
                  <c:v>الريان
 Al Rayyan</c:v>
                </c:pt>
                <c:pt idx="2">
                  <c:v>الوكرة
 Al Wakra</c:v>
                </c:pt>
                <c:pt idx="3">
                  <c:v>الظعاين
 Al Dayyan</c:v>
                </c:pt>
                <c:pt idx="4">
                  <c:v>الخور
 AL-Khor</c:v>
                </c:pt>
                <c:pt idx="5">
                  <c:v>الشيحانية
 Al Sheehania</c:v>
                </c:pt>
              </c:strCache>
            </c:strRef>
          </c:cat>
          <c:val>
            <c:numRef>
              <c:f>'9'!$D$33:$D$38</c:f>
              <c:numCache>
                <c:formatCode>#,##0</c:formatCode>
                <c:ptCount val="6"/>
                <c:pt idx="0">
                  <c:v>0</c:v>
                </c:pt>
                <c:pt idx="2">
                  <c:v>120000</c:v>
                </c:pt>
                <c:pt idx="3">
                  <c:v>42000</c:v>
                </c:pt>
                <c:pt idx="5" formatCode="General">
                  <c:v>0</c:v>
                </c:pt>
              </c:numCache>
            </c:numRef>
          </c:val>
          <c:extLst>
            <c:ext xmlns:c16="http://schemas.microsoft.com/office/drawing/2014/chart" uri="{C3380CC4-5D6E-409C-BE32-E72D297353CC}">
              <c16:uniqueId val="{00000002-9021-4104-9AAA-F24958CBB8E3}"/>
            </c:ext>
          </c:extLst>
        </c:ser>
        <c:dLbls>
          <c:showLegendKey val="0"/>
          <c:showVal val="0"/>
          <c:showCatName val="0"/>
          <c:showSerName val="0"/>
          <c:showPercent val="0"/>
          <c:showBubbleSize val="0"/>
        </c:dLbls>
        <c:gapWidth val="150"/>
        <c:overlap val="100"/>
        <c:axId val="130816640"/>
        <c:axId val="130830720"/>
      </c:barChart>
      <c:catAx>
        <c:axId val="130816640"/>
        <c:scaling>
          <c:orientation val="minMax"/>
        </c:scaling>
        <c:delete val="0"/>
        <c:axPos val="b"/>
        <c:majorGridlines>
          <c:spPr>
            <a:ln w="6350">
              <a:solidFill>
                <a:schemeClr val="bg1"/>
              </a:solidFill>
            </a:ln>
          </c:spPr>
        </c:majorGridlines>
        <c:numFmt formatCode="General" sourceLinked="0"/>
        <c:majorTickMark val="out"/>
        <c:minorTickMark val="none"/>
        <c:tickLblPos val="nextTo"/>
        <c:txPr>
          <a:bodyPr/>
          <a:lstStyle/>
          <a:p>
            <a:pPr>
              <a:defRPr sz="1100">
                <a:latin typeface="Arial" panose="020B0604020202020204" pitchFamily="34" charset="0"/>
                <a:cs typeface="Arial" panose="020B0604020202020204" pitchFamily="34" charset="0"/>
              </a:defRPr>
            </a:pPr>
            <a:endParaRPr lang="en-US"/>
          </a:p>
        </c:txPr>
        <c:crossAx val="130830720"/>
        <c:crosses val="autoZero"/>
        <c:auto val="1"/>
        <c:lblAlgn val="ctr"/>
        <c:lblOffset val="100"/>
        <c:noMultiLvlLbl val="0"/>
      </c:catAx>
      <c:valAx>
        <c:axId val="130830720"/>
        <c:scaling>
          <c:orientation val="minMax"/>
        </c:scaling>
        <c:delete val="0"/>
        <c:axPos val="l"/>
        <c:majorGridlines>
          <c:spPr>
            <a:ln w="6350">
              <a:solidFill>
                <a:schemeClr val="bg1"/>
              </a:solidFill>
            </a:ln>
          </c:spPr>
        </c:majorGridlines>
        <c:title>
          <c:tx>
            <c:rich>
              <a:bodyPr rot="-5400000" vert="horz"/>
              <a:lstStyle/>
              <a:p>
                <a:pPr>
                  <a:defRPr/>
                </a:pPr>
                <a:r>
                  <a:rPr lang="ar-QA" sz="1000" b="1" i="0" baseline="0">
                    <a:effectLst/>
                    <a:cs typeface="+mn-cs"/>
                  </a:rPr>
                  <a:t>طن تبريد</a:t>
                </a:r>
                <a:endParaRPr lang="en-US" sz="1000">
                  <a:effectLst/>
                  <a:cs typeface="+mn-cs"/>
                </a:endParaRPr>
              </a:p>
              <a:p>
                <a:pPr>
                  <a:defRPr/>
                </a:pPr>
                <a:r>
                  <a:rPr lang="en-US" sz="1000" b="1" i="0" baseline="0">
                    <a:effectLst/>
                    <a:cs typeface="+mn-cs"/>
                  </a:rPr>
                  <a:t>Cooling Tons</a:t>
                </a:r>
                <a:endParaRPr lang="en-US" sz="1000">
                  <a:effectLst/>
                  <a:cs typeface="+mn-cs"/>
                </a:endParaRPr>
              </a:p>
            </c:rich>
          </c:tx>
          <c:overlay val="0"/>
        </c:title>
        <c:numFmt formatCode="#,##0" sourceLinked="1"/>
        <c:majorTickMark val="out"/>
        <c:minorTickMark val="none"/>
        <c:tickLblPos val="nextTo"/>
        <c:txPr>
          <a:bodyPr/>
          <a:lstStyle/>
          <a:p>
            <a:pPr>
              <a:defRPr>
                <a:latin typeface="Arial" panose="020B0604020202020204" pitchFamily="34" charset="0"/>
                <a:cs typeface="Arial" panose="020B0604020202020204" pitchFamily="34" charset="0"/>
              </a:defRPr>
            </a:pPr>
            <a:endParaRPr lang="en-US"/>
          </a:p>
        </c:txPr>
        <c:crossAx val="130816640"/>
        <c:crosses val="autoZero"/>
        <c:crossBetween val="between"/>
      </c:valAx>
      <c:spPr>
        <a:solidFill>
          <a:srgbClr val="FFF9F3"/>
        </a:solidFill>
      </c:spPr>
    </c:plotArea>
    <c:legend>
      <c:legendPos val="r"/>
      <c:layout>
        <c:manualLayout>
          <c:xMode val="edge"/>
          <c:yMode val="edge"/>
          <c:x val="0.10021264246444367"/>
          <c:y val="0.18488512376485922"/>
          <c:w val="0.85215814887606567"/>
          <c:h val="0.1160360825207878"/>
        </c:manualLayout>
      </c:layout>
      <c:overlay val="0"/>
      <c:txPr>
        <a:bodyPr/>
        <a:lstStyle/>
        <a:p>
          <a:pPr>
            <a:defRPr sz="1200" b="0">
              <a:latin typeface="Arial" panose="020B0604020202020204" pitchFamily="34" charset="0"/>
              <a:cs typeface="Arial" panose="020B0604020202020204" pitchFamily="34" charset="0"/>
            </a:defRPr>
          </a:pPr>
          <a:endParaRPr lang="en-US"/>
        </a:p>
      </c:txPr>
    </c:legend>
    <c:plotVisOnly val="1"/>
    <c:dispBlanksAs val="gap"/>
    <c:showDLblsOverMax val="0"/>
  </c:chart>
  <c:spPr>
    <a:ln>
      <a:noFill/>
    </a:ln>
  </c:sp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50.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7.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9.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5.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7.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1.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4.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41.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44.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sheetViews>
    <sheetView zoomScale="85" workbookViewId="0"/>
  </sheetViews>
  <pageMargins left="0.70866141732283472" right="0.70866141732283472" top="0.74803149606299213" bottom="0.74803149606299213" header="0.31496062992125984" footer="0.31496062992125984"/>
  <pageSetup orientation="landscape" r:id="rId1"/>
  <headerFooter>
    <oddFooter xml:space="preserve">&amp;CGraph No. (1) شكل رقم </oddFooter>
  </headerFooter>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100-000000000000}">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(10) شكل رقم </oddFooter>
  </headerFooter>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000-000000000000}">
  <sheetPr/>
  <sheetViews>
    <sheetView zoomScale="85" workbookViewId="0"/>
  </sheetViews>
  <pageMargins left="0.70866141732283472" right="0.70866141732283472" top="0.74803149606299213" bottom="0.74803149606299213" header="0.31496062992125984" footer="0.31496062992125984"/>
  <pageSetup orientation="landscape" r:id="rId1"/>
  <headerFooter>
    <oddFooter xml:space="preserve">&amp;CGraph No. (2) شكل رقم </oddFooter>
  </headerFooter>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(3) شكل رقم </oddFooter>
  </headerFooter>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800-000000000000}">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(4) شكل رقم </oddFooter>
  </headerFooter>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A00-000000000000}">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(5) شكل رقم </oddFooter>
  </headerFooter>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E00-000000000000}">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(6) شكل رقم </oddFooter>
  </headerFooter>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100-000000000000}">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(7) شكل رقم </oddFooter>
  </headerFooter>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800-000000000000}">
  <sheetPr/>
  <sheetViews>
    <sheetView zoomScale="80" workbookViewId="0"/>
  </sheetViews>
  <pageMargins left="0.70866141732283472" right="0.70866141732283472" top="0.74803149606299213" bottom="0.74803149606299213" header="0.31496062992125984" footer="0.31496062992125984"/>
  <pageSetup orientation="landscape" r:id="rId1"/>
  <headerFooter>
    <oddFooter xml:space="preserve">&amp;CGraph No. (8) شكل رقم </oddFooter>
  </headerFooter>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B00-000000000000}">
  <sheetPr/>
  <sheetViews>
    <sheetView zoomScale="85" workbookViewId="0"/>
  </sheetViews>
  <pageMargins left="1.2598425196850394" right="0.70866141732283472" top="0.74803149606299213" bottom="0.74803149606299213" header="0.31496062992125984" footer="0.31496062992125984"/>
  <pageSetup paperSize="9" orientation="landscape" r:id="rId1"/>
  <headerFooter>
    <oddFooter xml:space="preserve">&amp;CGraph No. (9) شكل رقم </oddFooter>
  </headerFooter>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6.jpg"/></Relationships>
</file>

<file path=xl/drawings/_rels/drawing12.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jpg"/></Relationships>
</file>

<file path=xl/drawings/_rels/drawing15.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6.xml.rels><?xml version="1.0" encoding="UTF-8" standalone="yes"?>
<Relationships xmlns="http://schemas.openxmlformats.org/package/2006/relationships"><Relationship Id="rId1" Type="http://schemas.openxmlformats.org/officeDocument/2006/relationships/image" Target="../media/image9.jpg"/></Relationships>
</file>

<file path=xl/drawings/_rels/drawing17.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2.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image" Target="../media/image5.jpg"/></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editAs="oneCell">
    <xdr:from>
      <xdr:col>3</xdr:col>
      <xdr:colOff>56029</xdr:colOff>
      <xdr:row>5</xdr:row>
      <xdr:rowOff>78441</xdr:rowOff>
    </xdr:from>
    <xdr:to>
      <xdr:col>6</xdr:col>
      <xdr:colOff>313764</xdr:colOff>
      <xdr:row>15</xdr:row>
      <xdr:rowOff>44824</xdr:rowOff>
    </xdr:to>
    <xdr:pic>
      <xdr:nvPicPr>
        <xdr:cNvPr id="12" name="Picture 11">
          <a:extLst>
            <a:ext uri="{FF2B5EF4-FFF2-40B4-BE49-F238E27FC236}">
              <a16:creationId xmlns:a16="http://schemas.microsoft.com/office/drawing/2014/main" id="{00000000-0008-0000-0000-00000C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195348825" y="862853"/>
          <a:ext cx="2644588" cy="1535206"/>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349250</xdr:colOff>
      <xdr:row>44</xdr:row>
      <xdr:rowOff>63500</xdr:rowOff>
    </xdr:from>
    <xdr:to>
      <xdr:col>16</xdr:col>
      <xdr:colOff>508000</xdr:colOff>
      <xdr:row>50</xdr:row>
      <xdr:rowOff>0</xdr:rowOff>
    </xdr:to>
    <xdr:graphicFrame macro="">
      <xdr:nvGraphicFramePr>
        <xdr:cNvPr id="4" name="Chart 3">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50</xdr:row>
      <xdr:rowOff>0</xdr:rowOff>
    </xdr:from>
    <xdr:to>
      <xdr:col>16</xdr:col>
      <xdr:colOff>158750</xdr:colOff>
      <xdr:row>64</xdr:row>
      <xdr:rowOff>76200</xdr:rowOff>
    </xdr:to>
    <xdr:graphicFrame macro="">
      <xdr:nvGraphicFramePr>
        <xdr:cNvPr id="9" name="Chart 8">
          <a:extLst>
            <a:ext uri="{FF2B5EF4-FFF2-40B4-BE49-F238E27FC236}">
              <a16:creationId xmlns:a16="http://schemas.microsoft.com/office/drawing/2014/main" id="{00000000-0008-0000-1F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247650</xdr:colOff>
      <xdr:row>0</xdr:row>
      <xdr:rowOff>161925</xdr:rowOff>
    </xdr:from>
    <xdr:to>
      <xdr:col>11</xdr:col>
      <xdr:colOff>376603</xdr:colOff>
      <xdr:row>55</xdr:row>
      <xdr:rowOff>0</xdr:rowOff>
    </xdr:to>
    <xdr:pic>
      <xdr:nvPicPr>
        <xdr:cNvPr id="6" name="Picture 5">
          <a:extLst>
            <a:ext uri="{FF2B5EF4-FFF2-40B4-BE49-F238E27FC236}">
              <a16:creationId xmlns:a16="http://schemas.microsoft.com/office/drawing/2014/main" id="{1C1EDF7E-773B-4D64-BAA6-D3AD07BCACE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84179622" y="161925"/>
          <a:ext cx="7777528" cy="105346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absoluteAnchor>
    <xdr:pos x="0" y="0"/>
    <xdr:ext cx="8655844" cy="6310313"/>
    <xdr:graphicFrame macro="">
      <xdr:nvGraphicFramePr>
        <xdr:cNvPr id="2" name="Chart 1">
          <a:extLst>
            <a:ext uri="{FF2B5EF4-FFF2-40B4-BE49-F238E27FC236}">
              <a16:creationId xmlns:a16="http://schemas.microsoft.com/office/drawing/2014/main" id="{00000000-0008-0000-2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twoCellAnchor editAs="oneCell">
    <xdr:from>
      <xdr:col>0</xdr:col>
      <xdr:colOff>76201</xdr:colOff>
      <xdr:row>0</xdr:row>
      <xdr:rowOff>123825</xdr:rowOff>
    </xdr:from>
    <xdr:to>
      <xdr:col>10</xdr:col>
      <xdr:colOff>666750</xdr:colOff>
      <xdr:row>54</xdr:row>
      <xdr:rowOff>76200</xdr:rowOff>
    </xdr:to>
    <xdr:pic>
      <xdr:nvPicPr>
        <xdr:cNvPr id="2" name="Picture 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84584800" y="123825"/>
          <a:ext cx="7543799" cy="98869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285750</xdr:colOff>
      <xdr:row>1</xdr:row>
      <xdr:rowOff>161925</xdr:rowOff>
    </xdr:from>
    <xdr:to>
      <xdr:col>10</xdr:col>
      <xdr:colOff>676275</xdr:colOff>
      <xdr:row>45</xdr:row>
      <xdr:rowOff>95250</xdr:rowOff>
    </xdr:to>
    <xdr:pic>
      <xdr:nvPicPr>
        <xdr:cNvPr id="3" name="Picture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84575275" y="352425"/>
          <a:ext cx="7343775" cy="95726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absoluteAnchor>
    <xdr:pos x="0" y="0"/>
    <xdr:ext cx="8655844" cy="6310313"/>
    <xdr:graphicFrame macro="">
      <xdr:nvGraphicFramePr>
        <xdr:cNvPr id="2" name="Chart 1">
          <a:extLst>
            <a:ext uri="{FF2B5EF4-FFF2-40B4-BE49-F238E27FC236}">
              <a16:creationId xmlns:a16="http://schemas.microsoft.com/office/drawing/2014/main" id="{00000000-0008-0000-2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xdr:wsDr xmlns:xdr="http://schemas.openxmlformats.org/drawingml/2006/spreadsheetDrawing" xmlns:a="http://schemas.openxmlformats.org/drawingml/2006/main">
  <xdr:twoCellAnchor editAs="oneCell">
    <xdr:from>
      <xdr:col>0</xdr:col>
      <xdr:colOff>291351</xdr:colOff>
      <xdr:row>0</xdr:row>
      <xdr:rowOff>168088</xdr:rowOff>
    </xdr:from>
    <xdr:to>
      <xdr:col>11</xdr:col>
      <xdr:colOff>134469</xdr:colOff>
      <xdr:row>52</xdr:row>
      <xdr:rowOff>163606</xdr:rowOff>
    </xdr:to>
    <xdr:pic>
      <xdr:nvPicPr>
        <xdr:cNvPr id="2" name="Picture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375248060" y="168088"/>
          <a:ext cx="7485530" cy="100584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absoluteAnchor>
    <xdr:pos x="0" y="0"/>
    <xdr:ext cx="8785412" cy="6096000"/>
    <xdr:graphicFrame macro="">
      <xdr:nvGraphicFramePr>
        <xdr:cNvPr id="2" name="Chart 1">
          <a:extLst>
            <a:ext uri="{FF2B5EF4-FFF2-40B4-BE49-F238E27FC236}">
              <a16:creationId xmlns:a16="http://schemas.microsoft.com/office/drawing/2014/main" id="{00000000-0008-0000-2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0.10345</cdr:x>
      <cdr:y>0.01698</cdr:y>
    </cdr:from>
    <cdr:to>
      <cdr:x>0.93673</cdr:x>
      <cdr:y>0.20111</cdr:y>
    </cdr:to>
    <cdr:sp macro="" textlink="">
      <cdr:nvSpPr>
        <cdr:cNvPr id="2" name="TextBox 1"/>
        <cdr:cNvSpPr txBox="1"/>
      </cdr:nvSpPr>
      <cdr:spPr>
        <a:xfrm xmlns:a="http://schemas.openxmlformats.org/drawingml/2006/main">
          <a:off x="907676" y="103131"/>
          <a:ext cx="7311386" cy="1118310"/>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1"/>
          <a:r>
            <a:rPr lang="ar-QA" sz="1600" b="1" i="0" baseline="0">
              <a:solidFill>
                <a:srgbClr val="CB7E2E"/>
              </a:solidFill>
              <a:effectLst/>
              <a:latin typeface="Sakkal Majalla" panose="02000000000000000000" pitchFamily="2" charset="-78"/>
              <a:ea typeface="+mn-ea"/>
              <a:cs typeface="Sakkal Majalla" panose="02000000000000000000" pitchFamily="2" charset="-78"/>
            </a:rPr>
            <a:t>التوزيع النسبي لمحطات تبريد المناطق التشغيلية حسب البلدية وكمية وأسلوب التخلص </a:t>
          </a:r>
          <a:endParaRPr lang="en-US" sz="1600" b="1" i="0" baseline="0">
            <a:solidFill>
              <a:srgbClr val="CB7E2E"/>
            </a:solidFill>
            <a:effectLst/>
            <a:latin typeface="Sakkal Majalla" panose="02000000000000000000" pitchFamily="2" charset="-78"/>
            <a:ea typeface="+mn-ea"/>
            <a:cs typeface="Sakkal Majalla" panose="02000000000000000000" pitchFamily="2" charset="-78"/>
          </a:endParaRPr>
        </a:p>
        <a:p xmlns:a="http://schemas.openxmlformats.org/drawingml/2006/main">
          <a:pPr algn="ctr" rtl="1"/>
          <a:r>
            <a:rPr lang="ar-QA" sz="1600" b="1" i="0" baseline="0">
              <a:solidFill>
                <a:srgbClr val="CB7E2E"/>
              </a:solidFill>
              <a:effectLst/>
              <a:latin typeface="Sakkal Majalla" panose="02000000000000000000" pitchFamily="2" charset="-78"/>
              <a:ea typeface="+mn-ea"/>
              <a:cs typeface="Sakkal Majalla" panose="02000000000000000000" pitchFamily="2" charset="-78"/>
            </a:rPr>
            <a:t>من مياه التبريد المرفوضة</a:t>
          </a:r>
          <a:r>
            <a:rPr lang="en-US" sz="1600" b="1" i="0" baseline="0">
              <a:solidFill>
                <a:srgbClr val="CB7E2E"/>
              </a:solidFill>
              <a:effectLst/>
              <a:latin typeface="Sakkal Majalla" panose="02000000000000000000" pitchFamily="2" charset="-78"/>
              <a:ea typeface="+mn-ea"/>
              <a:cs typeface="Sakkal Majalla" panose="02000000000000000000" pitchFamily="2" charset="-78"/>
            </a:rPr>
            <a:t> </a:t>
          </a:r>
        </a:p>
        <a:p xmlns:a="http://schemas.openxmlformats.org/drawingml/2006/main">
          <a:pPr algn="ctr" rtl="0"/>
          <a:r>
            <a:rPr lang="en-US" sz="1400" b="0" i="0" baseline="0">
              <a:solidFill>
                <a:srgbClr val="CB7E2E"/>
              </a:solidFill>
              <a:effectLst/>
              <a:latin typeface="+mn-lt"/>
              <a:ea typeface="+mn-ea"/>
              <a:cs typeface="+mn-cs"/>
            </a:rPr>
            <a:t>Percentage distribution of  the Operational District </a:t>
          </a:r>
          <a:r>
            <a:rPr lang="en-US" sz="1400" b="0" i="0" baseline="0">
              <a:solidFill>
                <a:srgbClr val="B66F28"/>
              </a:solidFill>
              <a:effectLst/>
              <a:latin typeface="+mn-lt"/>
              <a:ea typeface="+mn-ea"/>
              <a:cs typeface="+mn-cs"/>
            </a:rPr>
            <a:t>Cooling</a:t>
          </a:r>
          <a:r>
            <a:rPr lang="en-US" sz="1400" b="0" i="0" baseline="0">
              <a:solidFill>
                <a:srgbClr val="CB7E2E"/>
              </a:solidFill>
              <a:effectLst/>
              <a:latin typeface="+mn-lt"/>
              <a:ea typeface="+mn-ea"/>
              <a:cs typeface="+mn-cs"/>
            </a:rPr>
            <a:t> Plants by Municipality</a:t>
          </a:r>
          <a:r>
            <a:rPr lang="ar-QA" sz="1400" b="0" i="0" baseline="0">
              <a:solidFill>
                <a:srgbClr val="CB7E2E"/>
              </a:solidFill>
              <a:effectLst/>
              <a:latin typeface="+mn-lt"/>
              <a:ea typeface="+mn-ea"/>
              <a:cs typeface="+mn-cs"/>
            </a:rPr>
            <a:t> </a:t>
          </a:r>
          <a:r>
            <a:rPr lang="en-US" sz="1400" b="0" i="0" baseline="0">
              <a:solidFill>
                <a:srgbClr val="CB7E2E"/>
              </a:solidFill>
              <a:effectLst/>
              <a:latin typeface="+mn-lt"/>
              <a:ea typeface="+mn-ea"/>
              <a:cs typeface="+mn-cs"/>
            </a:rPr>
            <a:t>and Quantity and Disposal Method of Rejected Cooling Water 2021</a:t>
          </a:r>
          <a:endParaRPr lang="en-US" sz="1400" b="0">
            <a:solidFill>
              <a:srgbClr val="CB7E2E"/>
            </a:solidFill>
            <a:effectLst/>
          </a:endParaRPr>
        </a:p>
      </cdr:txBody>
    </cdr:sp>
  </cdr:relSizeAnchor>
</c:userShapes>
</file>

<file path=xl/drawings/drawing19.xml><?xml version="1.0" encoding="utf-8"?>
<xdr:wsDr xmlns:xdr="http://schemas.openxmlformats.org/drawingml/2006/spreadsheetDrawing" xmlns:a="http://schemas.openxmlformats.org/drawingml/2006/main">
  <xdr:absoluteAnchor>
    <xdr:pos x="0" y="0"/>
    <xdr:ext cx="8655844" cy="6310313"/>
    <xdr:graphicFrame macro="">
      <xdr:nvGraphicFramePr>
        <xdr:cNvPr id="2" name="Chart 1">
          <a:extLst>
            <a:ext uri="{FF2B5EF4-FFF2-40B4-BE49-F238E27FC236}">
              <a16:creationId xmlns:a16="http://schemas.microsoft.com/office/drawing/2014/main" id="{00000000-0008-0000-31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xdr:wsDr xmlns:xdr="http://schemas.openxmlformats.org/drawingml/2006/spreadsheetDrawing" xmlns:a="http://schemas.openxmlformats.org/drawingml/2006/main">
  <xdr:twoCellAnchor>
    <xdr:from>
      <xdr:col>0</xdr:col>
      <xdr:colOff>457200</xdr:colOff>
      <xdr:row>50</xdr:row>
      <xdr:rowOff>142875</xdr:rowOff>
    </xdr:from>
    <xdr:to>
      <xdr:col>8</xdr:col>
      <xdr:colOff>590550</xdr:colOff>
      <xdr:row>64</xdr:row>
      <xdr:rowOff>19050</xdr:rowOff>
    </xdr:to>
    <xdr:grpSp>
      <xdr:nvGrpSpPr>
        <xdr:cNvPr id="2" name="Group 1">
          <a:extLst>
            <a:ext uri="{FF2B5EF4-FFF2-40B4-BE49-F238E27FC236}">
              <a16:creationId xmlns:a16="http://schemas.microsoft.com/office/drawing/2014/main" id="{00000000-0008-0000-0100-000002000000}"/>
            </a:ext>
          </a:extLst>
        </xdr:cNvPr>
        <xdr:cNvGrpSpPr/>
      </xdr:nvGrpSpPr>
      <xdr:grpSpPr>
        <a:xfrm>
          <a:off x="11455574097" y="7940774"/>
          <a:ext cx="5732205" cy="2066141"/>
          <a:chOff x="9826837724" y="5761249"/>
          <a:chExt cx="4343401" cy="1925426"/>
        </a:xfrm>
      </xdr:grpSpPr>
      <xdr:pic>
        <xdr:nvPicPr>
          <xdr:cNvPr id="4" name="Picture 3">
            <a:extLst>
              <a:ext uri="{FF2B5EF4-FFF2-40B4-BE49-F238E27FC236}">
                <a16:creationId xmlns:a16="http://schemas.microsoft.com/office/drawing/2014/main" id="{00000000-0008-0000-01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8844" t="70922" r="20448" b="20597"/>
          <a:stretch/>
        </xdr:blipFill>
        <xdr:spPr bwMode="auto">
          <a:xfrm>
            <a:off x="9826990760" y="6943725"/>
            <a:ext cx="4047490" cy="742950"/>
          </a:xfrm>
          <a:prstGeom prst="rect">
            <a:avLst/>
          </a:prstGeom>
          <a:ln>
            <a:noFill/>
          </a:ln>
          <a:extLst>
            <a:ext uri="{53640926-AAD7-44D8-BBD7-CCE9431645EC}">
              <a14:shadowObscured xmlns:a14="http://schemas.microsoft.com/office/drawing/2010/main"/>
            </a:ext>
          </a:extLst>
        </xdr:spPr>
      </xdr:pic>
      <xdr:pic>
        <xdr:nvPicPr>
          <xdr:cNvPr id="5" name="Picture 4" descr="C:\Users\aabdelwahab\Desktop\FirstPage_Page_1.jpg">
            <a:extLst>
              <a:ext uri="{FF2B5EF4-FFF2-40B4-BE49-F238E27FC236}">
                <a16:creationId xmlns:a16="http://schemas.microsoft.com/office/drawing/2014/main" id="{00000000-0008-0000-0100-000005000000}"/>
              </a:ext>
            </a:extLst>
          </xdr:cNvPr>
          <xdr:cNvPicPr/>
        </xdr:nvPicPr>
        <xdr:blipFill rotWithShape="1">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l="19247" t="71660" r="20184" b="13978"/>
          <a:stretch/>
        </xdr:blipFill>
        <xdr:spPr bwMode="auto">
          <a:xfrm>
            <a:off x="9826837724" y="5761249"/>
            <a:ext cx="4343401" cy="1430126"/>
          </a:xfrm>
          <a:prstGeom prst="rect">
            <a:avLst/>
          </a:prstGeom>
          <a:noFill/>
          <a:ln>
            <a:noFill/>
          </a:ln>
          <a:extLst>
            <a:ext uri="{53640926-AAD7-44D8-BBD7-CCE9431645EC}">
              <a14:shadowObscured xmlns:a14="http://schemas.microsoft.com/office/drawing/2010/main"/>
            </a:ext>
          </a:extLst>
        </xdr:spPr>
      </xdr:pic>
    </xdr:grpSp>
    <xdr:clientData/>
  </xdr:twoCellAnchor>
  <xdr:twoCellAnchor editAs="oneCell">
    <xdr:from>
      <xdr:col>0</xdr:col>
      <xdr:colOff>125350</xdr:colOff>
      <xdr:row>3</xdr:row>
      <xdr:rowOff>19050</xdr:rowOff>
    </xdr:from>
    <xdr:to>
      <xdr:col>9</xdr:col>
      <xdr:colOff>447214</xdr:colOff>
      <xdr:row>49</xdr:row>
      <xdr:rowOff>79247</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825780911" y="504825"/>
          <a:ext cx="5722539" cy="7508747"/>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0.09766</cdr:x>
      <cdr:y>0.01698</cdr:y>
    </cdr:from>
    <cdr:to>
      <cdr:x>0.93673</cdr:x>
      <cdr:y>0.19057</cdr:y>
    </cdr:to>
    <cdr:sp macro="" textlink="">
      <cdr:nvSpPr>
        <cdr:cNvPr id="2" name="TextBox 1"/>
        <cdr:cNvSpPr txBox="1"/>
      </cdr:nvSpPr>
      <cdr:spPr>
        <a:xfrm xmlns:a="http://schemas.openxmlformats.org/drawingml/2006/main">
          <a:off x="845330" y="107150"/>
          <a:ext cx="7262859" cy="1095382"/>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ctr" rtl="1"/>
          <a:r>
            <a:rPr lang="ar-QA" sz="1600" b="1" i="0" baseline="0">
              <a:solidFill>
                <a:srgbClr val="B66F28"/>
              </a:solidFill>
              <a:effectLst/>
              <a:latin typeface="Sakkal Majalla" panose="02000000000000000000" pitchFamily="2" charset="-78"/>
              <a:ea typeface="+mn-ea"/>
              <a:cs typeface="Sakkal Majalla" panose="02000000000000000000" pitchFamily="2" charset="-78"/>
            </a:rPr>
            <a:t>التوزيع النسبي لإنفاق الجهات المزودة لخدمة تبريد المناطق على أنشطة حماية وإدارة البيئة </a:t>
          </a:r>
          <a:endParaRPr lang="en-US" sz="1600" b="1" i="0" baseline="0">
            <a:solidFill>
              <a:srgbClr val="B66F28"/>
            </a:solidFill>
            <a:effectLst/>
            <a:latin typeface="Sakkal Majalla" panose="02000000000000000000" pitchFamily="2" charset="-78"/>
            <a:ea typeface="+mn-ea"/>
            <a:cs typeface="Sakkal Majalla" panose="02000000000000000000" pitchFamily="2" charset="-78"/>
          </a:endParaRPr>
        </a:p>
        <a:p xmlns:a="http://schemas.openxmlformats.org/drawingml/2006/main">
          <a:pPr algn="ctr" rtl="1"/>
          <a:r>
            <a:rPr lang="en-US" sz="1400" b="0" i="0" baseline="0">
              <a:solidFill>
                <a:srgbClr val="B66F28"/>
              </a:solidFill>
              <a:effectLst/>
              <a:latin typeface="Arial" panose="020B0604020202020204" pitchFamily="34" charset="0"/>
              <a:ea typeface="+mn-ea"/>
              <a:cs typeface="Arial" panose="020B0604020202020204" pitchFamily="34" charset="0"/>
            </a:rPr>
            <a:t>Disrict Cooling Servisces PRroviders Expenditures ON Environmental </a:t>
          </a:r>
          <a:endParaRPr lang="en-US" sz="1400" b="0">
            <a:solidFill>
              <a:srgbClr val="B66F28"/>
            </a:solidFill>
            <a:effectLst/>
            <a:latin typeface="Arial" panose="020B0604020202020204" pitchFamily="34" charset="0"/>
            <a:cs typeface="Arial" panose="020B0604020202020204" pitchFamily="34" charset="0"/>
          </a:endParaRPr>
        </a:p>
        <a:p xmlns:a="http://schemas.openxmlformats.org/drawingml/2006/main">
          <a:pPr algn="ctr" rtl="1"/>
          <a:r>
            <a:rPr lang="en-US" sz="1400" b="0" i="0" baseline="0">
              <a:solidFill>
                <a:srgbClr val="B66F28"/>
              </a:solidFill>
              <a:effectLst/>
              <a:latin typeface="Arial" panose="020B0604020202020204" pitchFamily="34" charset="0"/>
              <a:ea typeface="+mn-ea"/>
              <a:cs typeface="Arial" panose="020B0604020202020204" pitchFamily="34" charset="0"/>
            </a:rPr>
            <a:t>Protection Activities And Managment (%)</a:t>
          </a:r>
          <a:endParaRPr lang="en-US" sz="1400" b="0">
            <a:solidFill>
              <a:srgbClr val="B66F28"/>
            </a:solidFill>
            <a:effectLst/>
            <a:latin typeface="Arial" panose="020B0604020202020204" pitchFamily="34" charset="0"/>
            <a:cs typeface="Arial" panose="020B0604020202020204" pitchFamily="34" charset="0"/>
          </a:endParaRPr>
        </a:p>
        <a:p xmlns:a="http://schemas.openxmlformats.org/drawingml/2006/main">
          <a:pPr algn="ctr" rtl="1"/>
          <a:r>
            <a:rPr lang="en-US" sz="1400" b="0" i="0" baseline="0">
              <a:solidFill>
                <a:srgbClr val="B66F28"/>
              </a:solidFill>
              <a:effectLst/>
              <a:latin typeface="Arial" panose="020B0604020202020204" pitchFamily="34" charset="0"/>
              <a:ea typeface="+mn-ea"/>
              <a:cs typeface="Arial" panose="020B0604020202020204" pitchFamily="34" charset="0"/>
            </a:rPr>
            <a:t>2021</a:t>
          </a:r>
          <a:endParaRPr lang="en-US" sz="1400" b="0">
            <a:solidFill>
              <a:srgbClr val="B66F28"/>
            </a:solidFill>
            <a:effectLst/>
            <a:latin typeface="Arial" panose="020B0604020202020204" pitchFamily="34" charset="0"/>
            <a:cs typeface="Arial" panose="020B0604020202020204" pitchFamily="34" charset="0"/>
          </a:endParaRP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8662147" cy="6308912"/>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xml><?xml version="1.0" encoding="utf-8"?>
<xdr:wsDr xmlns:xdr="http://schemas.openxmlformats.org/drawingml/2006/spreadsheetDrawing" xmlns:a="http://schemas.openxmlformats.org/drawingml/2006/main">
  <xdr:absoluteAnchor>
    <xdr:pos x="0" y="0"/>
    <xdr:ext cx="8662147" cy="6308912"/>
    <xdr:graphicFrame macro="">
      <xdr:nvGraphicFramePr>
        <xdr:cNvPr id="2" name="Chart 1">
          <a:extLst>
            <a:ext uri="{FF2B5EF4-FFF2-40B4-BE49-F238E27FC236}">
              <a16:creationId xmlns:a16="http://schemas.microsoft.com/office/drawing/2014/main" id="{00000000-0008-0000-1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xdr:wsDr xmlns:xdr="http://schemas.openxmlformats.org/drawingml/2006/spreadsheetDrawing" xmlns:a="http://schemas.openxmlformats.org/drawingml/2006/main">
  <xdr:absoluteAnchor>
    <xdr:pos x="0" y="0"/>
    <xdr:ext cx="8655844" cy="6310313"/>
    <xdr:graphicFrame macro="">
      <xdr:nvGraphicFramePr>
        <xdr:cNvPr id="2" name="Chart 1">
          <a:extLst>
            <a:ext uri="{FF2B5EF4-FFF2-40B4-BE49-F238E27FC236}">
              <a16:creationId xmlns:a16="http://schemas.microsoft.com/office/drawing/2014/main" id="{00000000-0008-0000-12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xml><?xml version="1.0" encoding="utf-8"?>
<xdr:wsDr xmlns:xdr="http://schemas.openxmlformats.org/drawingml/2006/spreadsheetDrawing" xmlns:a="http://schemas.openxmlformats.org/drawingml/2006/main">
  <xdr:absoluteAnchor>
    <xdr:pos x="0" y="0"/>
    <xdr:ext cx="8651875" cy="6278563"/>
    <xdr:graphicFrame macro="">
      <xdr:nvGraphicFramePr>
        <xdr:cNvPr id="2" name="Chart 1">
          <a:extLst>
            <a:ext uri="{FF2B5EF4-FFF2-40B4-BE49-F238E27FC236}">
              <a16:creationId xmlns:a16="http://schemas.microsoft.com/office/drawing/2014/main" id="{00000000-0008-0000-1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absoluteAnchor>
    <xdr:pos x="0" y="0"/>
    <xdr:ext cx="8655844" cy="6310313"/>
    <xdr:graphicFrame macro="">
      <xdr:nvGraphicFramePr>
        <xdr:cNvPr id="2" name="Chart 1">
          <a:extLst>
            <a:ext uri="{FF2B5EF4-FFF2-40B4-BE49-F238E27FC236}">
              <a16:creationId xmlns:a16="http://schemas.microsoft.com/office/drawing/2014/main" id="{00000000-0008-0000-1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8.xml><?xml version="1.0" encoding="utf-8"?>
<xdr:wsDr xmlns:xdr="http://schemas.openxmlformats.org/drawingml/2006/spreadsheetDrawing" xmlns:a="http://schemas.openxmlformats.org/drawingml/2006/main">
  <xdr:twoCellAnchor editAs="oneCell">
    <xdr:from>
      <xdr:col>0</xdr:col>
      <xdr:colOff>412750</xdr:colOff>
      <xdr:row>1</xdr:row>
      <xdr:rowOff>105832</xdr:rowOff>
    </xdr:from>
    <xdr:to>
      <xdr:col>10</xdr:col>
      <xdr:colOff>541703</xdr:colOff>
      <xdr:row>53</xdr:row>
      <xdr:rowOff>10582</xdr:rowOff>
    </xdr:to>
    <xdr:pic>
      <xdr:nvPicPr>
        <xdr:cNvPr id="3" name="Picture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6697297" y="296332"/>
          <a:ext cx="7113953" cy="9419167"/>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absoluteAnchor>
    <xdr:pos x="0" y="0"/>
    <xdr:ext cx="8655844" cy="6310313"/>
    <xdr:graphicFrame macro="">
      <xdr:nvGraphicFramePr>
        <xdr:cNvPr id="2" name="Chart 1">
          <a:extLst>
            <a:ext uri="{FF2B5EF4-FFF2-40B4-BE49-F238E27FC236}">
              <a16:creationId xmlns:a16="http://schemas.microsoft.com/office/drawing/2014/main" id="{00000000-0008-0000-1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abdelwahab/AppData/Local/Microsoft/Windows/Temporary%20Internet%20Files/Content.Outlook/4HTWC8W0/&#1575;&#1604;&#1578;&#1593;&#1604;&#1610;&#1605;%20201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المقدمة"/>
      <sheetName val="التقديم"/>
      <sheetName val="المحتويات"/>
      <sheetName val="1"/>
      <sheetName val="Chart1"/>
      <sheetName val="Chart2"/>
      <sheetName val="2"/>
      <sheetName val="3"/>
      <sheetName val="Chart3"/>
      <sheetName val="4"/>
      <sheetName val="Chart4"/>
      <sheetName val="Chart5"/>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Chart6"/>
      <sheetName val="24"/>
      <sheetName val="25"/>
      <sheetName val="26"/>
      <sheetName val="27"/>
      <sheetName val="28"/>
      <sheetName val="29"/>
      <sheetName val="30"/>
      <sheetName val="Chart7"/>
      <sheetName val="31"/>
      <sheetName val="32"/>
      <sheetName val="33"/>
      <sheetName val="34"/>
      <sheetName val="35"/>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0.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2.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33.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3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4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42"/>
  <sheetViews>
    <sheetView rightToLeft="1" tabSelected="1" view="pageBreakPreview" zoomScale="85" zoomScaleNormal="100" zoomScaleSheetLayoutView="85" workbookViewId="0">
      <selection sqref="A1:J19"/>
    </sheetView>
  </sheetViews>
  <sheetFormatPr defaultColWidth="9" defaultRowHeight="12.5"/>
  <cols>
    <col min="1" max="1" width="9.90625" style="33" customWidth="1"/>
    <col min="2" max="9" width="10.36328125" style="33" customWidth="1"/>
    <col min="10" max="16384" width="9" style="33"/>
  </cols>
  <sheetData>
    <row r="1" spans="1:10">
      <c r="A1" s="1134"/>
      <c r="B1" s="1134"/>
      <c r="C1" s="1134"/>
      <c r="D1" s="1134"/>
      <c r="E1" s="1134"/>
      <c r="F1" s="1134"/>
      <c r="G1" s="1134"/>
      <c r="H1" s="1134"/>
      <c r="I1" s="1134"/>
      <c r="J1" s="1134"/>
    </row>
    <row r="2" spans="1:10">
      <c r="A2" s="1134"/>
      <c r="B2" s="1134"/>
      <c r="C2" s="1134"/>
      <c r="D2" s="1134"/>
      <c r="E2" s="1134"/>
      <c r="F2" s="1134"/>
      <c r="G2" s="1134"/>
      <c r="H2" s="1134"/>
      <c r="I2" s="1134"/>
      <c r="J2" s="1134"/>
    </row>
    <row r="3" spans="1:10">
      <c r="A3" s="1134"/>
      <c r="B3" s="1134"/>
      <c r="C3" s="1134"/>
      <c r="D3" s="1134"/>
      <c r="E3" s="1134"/>
      <c r="F3" s="1134"/>
      <c r="G3" s="1134"/>
      <c r="H3" s="1134"/>
      <c r="I3" s="1134"/>
      <c r="J3" s="1134"/>
    </row>
    <row r="4" spans="1:10">
      <c r="A4" s="1134"/>
      <c r="B4" s="1134"/>
      <c r="C4" s="1134"/>
      <c r="D4" s="1134"/>
      <c r="E4" s="1134"/>
      <c r="F4" s="1134"/>
      <c r="G4" s="1134"/>
      <c r="H4" s="1134"/>
      <c r="I4" s="1134"/>
      <c r="J4" s="1134"/>
    </row>
    <row r="5" spans="1:10">
      <c r="A5" s="1134"/>
      <c r="B5" s="1134"/>
      <c r="C5" s="1134"/>
      <c r="D5" s="1134"/>
      <c r="E5" s="1134"/>
      <c r="F5" s="1134"/>
      <c r="G5" s="1134"/>
      <c r="H5" s="1134"/>
      <c r="I5" s="1134"/>
      <c r="J5" s="1134"/>
    </row>
    <row r="6" spans="1:10">
      <c r="A6" s="1134"/>
      <c r="B6" s="1134"/>
      <c r="C6" s="1134"/>
      <c r="D6" s="1134"/>
      <c r="E6" s="1134"/>
      <c r="F6" s="1134"/>
      <c r="G6" s="1134"/>
      <c r="H6" s="1134"/>
      <c r="I6" s="1134"/>
      <c r="J6" s="1134"/>
    </row>
    <row r="7" spans="1:10">
      <c r="A7" s="1134"/>
      <c r="B7" s="1134"/>
      <c r="C7" s="1134"/>
      <c r="D7" s="1134"/>
      <c r="E7" s="1134"/>
      <c r="F7" s="1134"/>
      <c r="G7" s="1134"/>
      <c r="H7" s="1134"/>
      <c r="I7" s="1134"/>
      <c r="J7" s="1134"/>
    </row>
    <row r="8" spans="1:10">
      <c r="A8" s="1134"/>
      <c r="B8" s="1134"/>
      <c r="C8" s="1134"/>
      <c r="D8" s="1134"/>
      <c r="E8" s="1134"/>
      <c r="F8" s="1134"/>
      <c r="G8" s="1134"/>
      <c r="H8" s="1134"/>
      <c r="I8" s="1134"/>
      <c r="J8" s="1134"/>
    </row>
    <row r="9" spans="1:10">
      <c r="A9" s="1134"/>
      <c r="B9" s="1134"/>
      <c r="C9" s="1134"/>
      <c r="D9" s="1134"/>
      <c r="E9" s="1134"/>
      <c r="F9" s="1134"/>
      <c r="G9" s="1134"/>
      <c r="H9" s="1134"/>
      <c r="I9" s="1134"/>
      <c r="J9" s="1134"/>
    </row>
    <row r="10" spans="1:10">
      <c r="A10" s="1134"/>
      <c r="B10" s="1134"/>
      <c r="C10" s="1134"/>
      <c r="D10" s="1134"/>
      <c r="E10" s="1134"/>
      <c r="F10" s="1134"/>
      <c r="G10" s="1134"/>
      <c r="H10" s="1134"/>
      <c r="I10" s="1134"/>
      <c r="J10" s="1134"/>
    </row>
    <row r="11" spans="1:10">
      <c r="A11" s="1134"/>
      <c r="B11" s="1134"/>
      <c r="C11" s="1134"/>
      <c r="D11" s="1134"/>
      <c r="E11" s="1134"/>
      <c r="F11" s="1134"/>
      <c r="G11" s="1134"/>
      <c r="H11" s="1134"/>
      <c r="I11" s="1134"/>
      <c r="J11" s="1134"/>
    </row>
    <row r="12" spans="1:10">
      <c r="A12" s="1134"/>
      <c r="B12" s="1134"/>
      <c r="C12" s="1134"/>
      <c r="D12" s="1134"/>
      <c r="E12" s="1134"/>
      <c r="F12" s="1134"/>
      <c r="G12" s="1134"/>
      <c r="H12" s="1134"/>
      <c r="I12" s="1134"/>
      <c r="J12" s="1134"/>
    </row>
    <row r="13" spans="1:10">
      <c r="A13" s="1134"/>
      <c r="B13" s="1134"/>
      <c r="C13" s="1134"/>
      <c r="D13" s="1134"/>
      <c r="E13" s="1134"/>
      <c r="F13" s="1134"/>
      <c r="G13" s="1134"/>
      <c r="H13" s="1134"/>
      <c r="I13" s="1134"/>
      <c r="J13" s="1134"/>
    </row>
    <row r="14" spans="1:10">
      <c r="A14" s="1134"/>
      <c r="B14" s="1134"/>
      <c r="C14" s="1134"/>
      <c r="D14" s="1134"/>
      <c r="E14" s="1134"/>
      <c r="F14" s="1134"/>
      <c r="G14" s="1134"/>
      <c r="H14" s="1134"/>
      <c r="I14" s="1134"/>
      <c r="J14" s="1134"/>
    </row>
    <row r="15" spans="1:10">
      <c r="A15" s="1134"/>
      <c r="B15" s="1134"/>
      <c r="C15" s="1134"/>
      <c r="D15" s="1134"/>
      <c r="E15" s="1134"/>
      <c r="F15" s="1134"/>
      <c r="G15" s="1134"/>
      <c r="H15" s="1134"/>
      <c r="I15" s="1134"/>
      <c r="J15" s="1134"/>
    </row>
    <row r="16" spans="1:10">
      <c r="A16" s="1134"/>
      <c r="B16" s="1134"/>
      <c r="C16" s="1134"/>
      <c r="D16" s="1134"/>
      <c r="E16" s="1134"/>
      <c r="F16" s="1134"/>
      <c r="G16" s="1134"/>
      <c r="H16" s="1134"/>
      <c r="I16" s="1134"/>
      <c r="J16" s="1134"/>
    </row>
    <row r="17" spans="1:10">
      <c r="A17" s="1134"/>
      <c r="B17" s="1134"/>
      <c r="C17" s="1134"/>
      <c r="D17" s="1134"/>
      <c r="E17" s="1134"/>
      <c r="F17" s="1134"/>
      <c r="G17" s="1134"/>
      <c r="H17" s="1134"/>
      <c r="I17" s="1134"/>
      <c r="J17" s="1134"/>
    </row>
    <row r="18" spans="1:10">
      <c r="A18" s="1134"/>
      <c r="B18" s="1134"/>
      <c r="C18" s="1134"/>
      <c r="D18" s="1134"/>
      <c r="E18" s="1134"/>
      <c r="F18" s="1134"/>
      <c r="G18" s="1134"/>
      <c r="H18" s="1134"/>
      <c r="I18" s="1134"/>
      <c r="J18" s="1134"/>
    </row>
    <row r="19" spans="1:10">
      <c r="A19" s="1134"/>
      <c r="B19" s="1134"/>
      <c r="C19" s="1134"/>
      <c r="D19" s="1134"/>
      <c r="E19" s="1134"/>
      <c r="F19" s="1134"/>
      <c r="G19" s="1134"/>
      <c r="H19" s="1134"/>
      <c r="I19" s="1134"/>
      <c r="J19" s="1134"/>
    </row>
    <row r="20" spans="1:10">
      <c r="A20" s="389"/>
      <c r="B20" s="389"/>
      <c r="C20" s="389"/>
      <c r="D20" s="389"/>
      <c r="E20" s="389"/>
      <c r="F20" s="389"/>
      <c r="G20" s="389"/>
      <c r="H20" s="389"/>
      <c r="I20" s="389"/>
      <c r="J20" s="389"/>
    </row>
    <row r="21" spans="1:10" ht="58">
      <c r="A21" s="390"/>
      <c r="B21" s="391"/>
      <c r="C21" s="392"/>
      <c r="D21" s="392"/>
      <c r="E21" s="392"/>
      <c r="F21" s="392"/>
      <c r="G21" s="393"/>
      <c r="H21" s="392"/>
      <c r="I21" s="392"/>
      <c r="J21" s="390"/>
    </row>
    <row r="22" spans="1:10" ht="73">
      <c r="A22" s="394"/>
      <c r="B22" s="507" t="s">
        <v>547</v>
      </c>
      <c r="C22" s="392"/>
      <c r="D22" s="392"/>
      <c r="E22" s="392"/>
      <c r="F22" s="392"/>
      <c r="G22" s="393"/>
      <c r="H22" s="392"/>
      <c r="I22" s="392"/>
      <c r="J22" s="394"/>
    </row>
    <row r="23" spans="1:10" ht="58">
      <c r="A23" s="394"/>
      <c r="B23" s="391" t="s">
        <v>925</v>
      </c>
      <c r="C23" s="392"/>
      <c r="D23" s="392"/>
      <c r="E23" s="392"/>
      <c r="F23" s="392"/>
      <c r="G23" s="393"/>
      <c r="H23" s="392"/>
      <c r="I23" s="392"/>
      <c r="J23" s="394"/>
    </row>
    <row r="24" spans="1:10" ht="39" customHeight="1">
      <c r="A24" s="394"/>
      <c r="B24" s="392"/>
      <c r="C24" s="392"/>
      <c r="D24" s="392"/>
      <c r="E24" s="392"/>
      <c r="F24" s="392"/>
      <c r="G24" s="393"/>
      <c r="H24" s="392"/>
      <c r="I24" s="508"/>
      <c r="J24" s="394"/>
    </row>
    <row r="25" spans="1:10" ht="39" customHeight="1">
      <c r="A25" s="394"/>
      <c r="B25" s="392"/>
      <c r="C25" s="392"/>
      <c r="D25" s="392"/>
      <c r="E25" s="392"/>
      <c r="F25" s="392"/>
      <c r="G25" s="393"/>
      <c r="H25" s="392"/>
      <c r="I25" s="509" t="s">
        <v>495</v>
      </c>
      <c r="J25" s="394"/>
    </row>
    <row r="26" spans="1:10" ht="44.5">
      <c r="A26" s="394"/>
      <c r="B26" s="392"/>
      <c r="C26" s="392"/>
      <c r="D26" s="392"/>
      <c r="E26" s="392"/>
      <c r="F26" s="392"/>
      <c r="G26" s="393"/>
      <c r="H26" s="392"/>
      <c r="I26" s="509" t="s">
        <v>496</v>
      </c>
      <c r="J26" s="394"/>
    </row>
    <row r="27" spans="1:10" ht="39" customHeight="1">
      <c r="A27" s="394"/>
      <c r="B27" s="392"/>
      <c r="C27" s="392"/>
      <c r="D27" s="392"/>
      <c r="E27" s="392"/>
      <c r="F27" s="392"/>
      <c r="G27" s="393"/>
      <c r="H27" s="392"/>
      <c r="I27" s="508" t="s">
        <v>928</v>
      </c>
      <c r="J27" s="394"/>
    </row>
    <row r="28" spans="1:10" ht="39" customHeight="1">
      <c r="A28" s="390"/>
      <c r="B28" s="390"/>
      <c r="C28" s="390"/>
      <c r="D28" s="390"/>
      <c r="E28" s="390"/>
      <c r="F28" s="390"/>
      <c r="G28" s="395"/>
      <c r="H28" s="390"/>
      <c r="I28" s="396"/>
      <c r="J28" s="390"/>
    </row>
    <row r="29" spans="1:10" ht="39" customHeight="1">
      <c r="A29" s="390"/>
      <c r="B29" s="390"/>
      <c r="C29" s="390"/>
      <c r="D29" s="390"/>
      <c r="E29" s="390"/>
      <c r="F29" s="390"/>
      <c r="G29" s="395"/>
      <c r="H29" s="390"/>
      <c r="I29" s="396"/>
      <c r="J29" s="390"/>
    </row>
    <row r="30" spans="1:10" ht="39" customHeight="1">
      <c r="A30" s="390"/>
      <c r="B30" s="390"/>
      <c r="C30" s="390"/>
      <c r="D30" s="390"/>
      <c r="E30" s="390"/>
      <c r="F30" s="390"/>
      <c r="G30" s="395"/>
      <c r="H30" s="390"/>
      <c r="I30" s="396"/>
      <c r="J30" s="390"/>
    </row>
    <row r="31" spans="1:10" ht="39" customHeight="1">
      <c r="A31" s="389"/>
      <c r="B31" s="389"/>
      <c r="C31" s="389"/>
      <c r="D31" s="389"/>
      <c r="E31" s="389"/>
      <c r="F31" s="389"/>
      <c r="G31" s="397"/>
      <c r="H31" s="389"/>
      <c r="I31" s="398"/>
      <c r="J31" s="389"/>
    </row>
    <row r="32" spans="1:10">
      <c r="A32" s="389"/>
      <c r="B32" s="389"/>
      <c r="C32" s="389"/>
      <c r="D32" s="389"/>
      <c r="E32" s="389"/>
      <c r="F32" s="389"/>
      <c r="G32" s="389"/>
      <c r="H32" s="389"/>
      <c r="I32" s="389"/>
      <c r="J32" s="389"/>
    </row>
    <row r="33" spans="1:10" ht="23.25" customHeight="1">
      <c r="A33" s="399"/>
      <c r="B33" s="399"/>
      <c r="C33" s="399"/>
      <c r="D33" s="399"/>
      <c r="E33" s="399"/>
      <c r="F33" s="399"/>
      <c r="G33" s="399"/>
      <c r="H33" s="399"/>
      <c r="I33" s="399"/>
      <c r="J33" s="399"/>
    </row>
    <row r="34" spans="1:10" ht="13.5" customHeight="1">
      <c r="A34" s="389"/>
      <c r="B34" s="389"/>
      <c r="C34" s="389"/>
      <c r="D34" s="389"/>
      <c r="E34" s="389"/>
      <c r="F34" s="389"/>
      <c r="G34" s="389"/>
      <c r="H34" s="400"/>
      <c r="I34" s="389"/>
      <c r="J34" s="389"/>
    </row>
    <row r="35" spans="1:10" ht="29.5">
      <c r="A35" s="389"/>
      <c r="B35" s="401"/>
      <c r="C35" s="401"/>
      <c r="D35" s="401"/>
      <c r="E35" s="401"/>
      <c r="F35" s="401"/>
      <c r="G35" s="401"/>
      <c r="H35" s="401"/>
      <c r="I35" s="402"/>
      <c r="J35" s="403"/>
    </row>
    <row r="36" spans="1:10" ht="29.5">
      <c r="A36" s="405"/>
      <c r="B36" s="512" t="s">
        <v>1003</v>
      </c>
      <c r="C36" s="510"/>
      <c r="D36" s="406"/>
      <c r="E36" s="406"/>
      <c r="F36" s="406"/>
      <c r="G36" s="406"/>
      <c r="H36" s="510"/>
      <c r="I36" s="511" t="s">
        <v>1004</v>
      </c>
      <c r="J36" s="406"/>
    </row>
    <row r="37" spans="1:10" ht="29.25" customHeight="1">
      <c r="A37" s="389"/>
      <c r="B37" s="404"/>
      <c r="C37" s="404"/>
      <c r="D37" s="404"/>
      <c r="E37" s="404"/>
      <c r="F37" s="404"/>
      <c r="G37" s="404"/>
      <c r="H37" s="404"/>
      <c r="I37" s="404"/>
      <c r="J37" s="404"/>
    </row>
    <row r="38" spans="1:10" ht="32">
      <c r="A38" s="35"/>
      <c r="B38" s="35"/>
      <c r="C38" s="35"/>
      <c r="D38" s="35"/>
      <c r="E38" s="35"/>
      <c r="F38" s="35"/>
      <c r="G38" s="36"/>
      <c r="H38" s="35"/>
      <c r="I38" s="35"/>
      <c r="J38" s="35"/>
    </row>
    <row r="39" spans="1:10">
      <c r="A39" s="35"/>
      <c r="B39" s="35"/>
      <c r="C39" s="35"/>
      <c r="D39" s="35"/>
      <c r="E39" s="35"/>
      <c r="F39" s="35"/>
      <c r="G39" s="35"/>
      <c r="H39" s="35"/>
      <c r="I39" s="35"/>
      <c r="J39" s="35"/>
    </row>
    <row r="40" spans="1:10">
      <c r="A40" s="35"/>
      <c r="B40" s="35"/>
      <c r="C40" s="35"/>
      <c r="D40" s="35"/>
      <c r="E40" s="35"/>
      <c r="F40" s="35"/>
      <c r="G40" s="35"/>
      <c r="H40" s="35"/>
      <c r="I40" s="35"/>
      <c r="J40" s="35"/>
    </row>
    <row r="41" spans="1:10">
      <c r="A41" s="35"/>
      <c r="B41" s="35"/>
      <c r="C41" s="35"/>
      <c r="D41" s="35"/>
      <c r="E41" s="35"/>
      <c r="F41" s="35"/>
      <c r="G41" s="35"/>
      <c r="H41" s="35"/>
      <c r="I41" s="35"/>
      <c r="J41" s="35"/>
    </row>
    <row r="42" spans="1:10">
      <c r="A42" s="35"/>
      <c r="B42" s="35"/>
      <c r="C42" s="35"/>
      <c r="D42" s="35"/>
      <c r="E42" s="35"/>
      <c r="F42" s="35"/>
      <c r="G42" s="35"/>
      <c r="H42" s="35"/>
      <c r="I42" s="35"/>
      <c r="J42" s="35"/>
    </row>
  </sheetData>
  <mergeCells count="1">
    <mergeCell ref="A1:J19"/>
  </mergeCells>
  <printOptions horizontalCentered="1" verticalCentered="1"/>
  <pageMargins left="0" right="0" top="0" bottom="0" header="0" footer="0"/>
  <pageSetup paperSize="9" scale="8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4"/>
  <sheetViews>
    <sheetView rightToLeft="1" view="pageBreakPreview" zoomScale="60" zoomScaleNormal="100" workbookViewId="0">
      <selection activeCell="C13" sqref="C13"/>
    </sheetView>
  </sheetViews>
  <sheetFormatPr defaultColWidth="9.08984375" defaultRowHeight="14.5"/>
  <cols>
    <col min="1" max="1" width="108" style="9" customWidth="1"/>
    <col min="2" max="16384" width="9.08984375" style="9"/>
  </cols>
  <sheetData>
    <row r="1" spans="1:1" ht="320.14999999999998" customHeight="1">
      <c r="A1" s="702"/>
    </row>
    <row r="2" spans="1:1" ht="120" customHeight="1">
      <c r="A2" s="703" t="s">
        <v>179</v>
      </c>
    </row>
    <row r="3" spans="1:1" ht="120" customHeight="1">
      <c r="A3" s="704" t="s">
        <v>483</v>
      </c>
    </row>
    <row r="4" spans="1:1" ht="320.14999999999998" customHeight="1">
      <c r="A4" s="702"/>
    </row>
  </sheetData>
  <printOptions horizontalCentered="1" verticalCentered="1"/>
  <pageMargins left="0" right="0" top="0" bottom="0" header="0" footer="0"/>
  <pageSetup paperSize="9" scale="95"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66"/>
  <sheetViews>
    <sheetView rightToLeft="1" view="pageBreakPreview" zoomScaleNormal="100" zoomScaleSheetLayoutView="100" workbookViewId="0">
      <selection activeCell="C13" sqref="C13"/>
    </sheetView>
  </sheetViews>
  <sheetFormatPr defaultColWidth="9" defaultRowHeight="21"/>
  <cols>
    <col min="1" max="1" width="43.6328125" style="308" customWidth="1"/>
    <col min="2" max="2" width="5.36328125" style="307" customWidth="1"/>
    <col min="3" max="3" width="43.6328125" style="309" customWidth="1"/>
    <col min="4" max="16384" width="9" style="296"/>
  </cols>
  <sheetData>
    <row r="1" spans="1:3" s="295" customFormat="1">
      <c r="A1" s="292"/>
      <c r="B1" s="293"/>
      <c r="C1" s="294"/>
    </row>
    <row r="2" spans="1:3" ht="32.25" customHeight="1">
      <c r="A2" s="1177" t="s">
        <v>179</v>
      </c>
      <c r="B2" s="1177"/>
      <c r="C2" s="699" t="s">
        <v>224</v>
      </c>
    </row>
    <row r="3" spans="1:3" s="295" customFormat="1">
      <c r="A3" s="292"/>
      <c r="B3" s="293"/>
      <c r="C3" s="294"/>
    </row>
    <row r="4" spans="1:3" s="295" customFormat="1" ht="22">
      <c r="A4" s="1178" t="s">
        <v>225</v>
      </c>
      <c r="B4" s="1178"/>
      <c r="C4" s="700" t="s">
        <v>226</v>
      </c>
    </row>
    <row r="5" spans="1:3" s="295" customFormat="1" ht="57.75" customHeight="1">
      <c r="A5" s="297" t="s">
        <v>227</v>
      </c>
      <c r="B5" s="293"/>
      <c r="C5" s="298" t="s">
        <v>228</v>
      </c>
    </row>
    <row r="6" spans="1:3" s="295" customFormat="1" ht="24.5">
      <c r="A6" s="1175" t="s">
        <v>229</v>
      </c>
      <c r="B6" s="1175"/>
      <c r="C6" s="700" t="s">
        <v>230</v>
      </c>
    </row>
    <row r="7" spans="1:3" s="295" customFormat="1" ht="57" customHeight="1">
      <c r="A7" s="297" t="s">
        <v>231</v>
      </c>
      <c r="B7" s="293"/>
      <c r="C7" s="298" t="s">
        <v>232</v>
      </c>
    </row>
    <row r="8" spans="1:3" s="295" customFormat="1" ht="22">
      <c r="A8" s="1178" t="s">
        <v>233</v>
      </c>
      <c r="B8" s="1178"/>
      <c r="C8" s="700" t="s">
        <v>234</v>
      </c>
    </row>
    <row r="9" spans="1:3" s="295" customFormat="1" ht="166.5">
      <c r="A9" s="297" t="s">
        <v>788</v>
      </c>
      <c r="B9" s="293"/>
      <c r="C9" s="298" t="s">
        <v>531</v>
      </c>
    </row>
    <row r="10" spans="1:3" s="295" customFormat="1" ht="22">
      <c r="A10" s="1178" t="s">
        <v>235</v>
      </c>
      <c r="B10" s="1178"/>
      <c r="C10" s="700" t="s">
        <v>236</v>
      </c>
    </row>
    <row r="11" spans="1:3" s="295" customFormat="1" ht="18.5">
      <c r="A11" s="299" t="s">
        <v>237</v>
      </c>
      <c r="B11" s="293"/>
      <c r="C11" s="300" t="s">
        <v>238</v>
      </c>
    </row>
    <row r="12" spans="1:3" s="295" customFormat="1" ht="74">
      <c r="A12" s="297" t="s">
        <v>723</v>
      </c>
      <c r="B12" s="293"/>
      <c r="C12" s="298" t="s">
        <v>239</v>
      </c>
    </row>
    <row r="13" spans="1:3" s="295" customFormat="1" ht="55.5">
      <c r="A13" s="297" t="s">
        <v>240</v>
      </c>
      <c r="B13" s="293"/>
      <c r="C13" s="301" t="s">
        <v>241</v>
      </c>
    </row>
    <row r="14" spans="1:3" s="295" customFormat="1" ht="55.5">
      <c r="A14" s="221" t="s">
        <v>724</v>
      </c>
      <c r="B14" s="293"/>
      <c r="C14" s="301" t="s">
        <v>242</v>
      </c>
    </row>
    <row r="15" spans="1:3" s="295" customFormat="1" ht="55.5">
      <c r="A15" s="297" t="s">
        <v>725</v>
      </c>
      <c r="B15" s="293"/>
      <c r="C15" s="301" t="s">
        <v>243</v>
      </c>
    </row>
    <row r="16" spans="1:3" s="295" customFormat="1" ht="22">
      <c r="A16" s="1178" t="s">
        <v>244</v>
      </c>
      <c r="B16" s="1178"/>
      <c r="C16" s="700" t="s">
        <v>245</v>
      </c>
    </row>
    <row r="17" spans="1:3" s="295" customFormat="1" ht="37">
      <c r="A17" s="297" t="s">
        <v>285</v>
      </c>
      <c r="B17" s="293"/>
      <c r="C17" s="301" t="s">
        <v>246</v>
      </c>
    </row>
    <row r="18" spans="1:3" s="295" customFormat="1" ht="37">
      <c r="A18" s="297" t="s">
        <v>584</v>
      </c>
      <c r="B18" s="293"/>
      <c r="C18" s="301" t="s">
        <v>20</v>
      </c>
    </row>
    <row r="19" spans="1:3" s="295" customFormat="1" ht="37">
      <c r="A19" s="297" t="s">
        <v>585</v>
      </c>
      <c r="B19" s="293"/>
      <c r="C19" s="301" t="s">
        <v>586</v>
      </c>
    </row>
    <row r="20" spans="1:3" s="295" customFormat="1" ht="74">
      <c r="A20" s="297" t="s">
        <v>286</v>
      </c>
      <c r="B20" s="293"/>
      <c r="C20" s="301" t="s">
        <v>247</v>
      </c>
    </row>
    <row r="21" spans="1:3" s="295" customFormat="1" ht="37">
      <c r="A21" s="297" t="s">
        <v>287</v>
      </c>
      <c r="B21" s="293"/>
      <c r="C21" s="301" t="s">
        <v>248</v>
      </c>
    </row>
    <row r="22" spans="1:3" s="295" customFormat="1" ht="92.5">
      <c r="A22" s="297" t="s">
        <v>288</v>
      </c>
      <c r="B22" s="293"/>
      <c r="C22" s="301" t="s">
        <v>249</v>
      </c>
    </row>
    <row r="23" spans="1:3" s="295" customFormat="1" ht="74">
      <c r="A23" s="297" t="s">
        <v>289</v>
      </c>
      <c r="B23" s="293"/>
      <c r="C23" s="301" t="s">
        <v>250</v>
      </c>
    </row>
    <row r="24" spans="1:3" s="295" customFormat="1" ht="74">
      <c r="A24" s="297" t="s">
        <v>290</v>
      </c>
      <c r="B24" s="293"/>
      <c r="C24" s="301" t="s">
        <v>251</v>
      </c>
    </row>
    <row r="25" spans="1:3" s="295" customFormat="1" ht="74">
      <c r="A25" s="297" t="s">
        <v>708</v>
      </c>
      <c r="B25" s="293"/>
      <c r="C25" s="301" t="s">
        <v>252</v>
      </c>
    </row>
    <row r="26" spans="1:3" s="295" customFormat="1" ht="74">
      <c r="A26" s="297" t="s">
        <v>291</v>
      </c>
      <c r="B26" s="293"/>
      <c r="C26" s="301" t="s">
        <v>253</v>
      </c>
    </row>
    <row r="27" spans="1:3" s="295" customFormat="1" ht="92.5">
      <c r="A27" s="297" t="s">
        <v>292</v>
      </c>
      <c r="B27" s="293"/>
      <c r="C27" s="301" t="s">
        <v>254</v>
      </c>
    </row>
    <row r="28" spans="1:3" s="295" customFormat="1" ht="37">
      <c r="A28" s="297" t="s">
        <v>293</v>
      </c>
      <c r="B28" s="293"/>
      <c r="C28" s="301" t="s">
        <v>255</v>
      </c>
    </row>
    <row r="29" spans="1:3" s="295" customFormat="1" ht="55.5">
      <c r="A29" s="297" t="s">
        <v>294</v>
      </c>
      <c r="B29" s="293"/>
      <c r="C29" s="301" t="s">
        <v>256</v>
      </c>
    </row>
    <row r="30" spans="1:3" s="295" customFormat="1" ht="60" customHeight="1">
      <c r="A30" s="297" t="s">
        <v>721</v>
      </c>
      <c r="B30" s="293"/>
      <c r="C30" s="301" t="s">
        <v>722</v>
      </c>
    </row>
    <row r="31" spans="1:3" s="295" customFormat="1" ht="33">
      <c r="A31" s="1175" t="s">
        <v>257</v>
      </c>
      <c r="B31" s="1175"/>
      <c r="C31" s="700" t="s">
        <v>258</v>
      </c>
    </row>
    <row r="32" spans="1:3" s="295" customFormat="1" ht="46">
      <c r="A32" s="302" t="s">
        <v>709</v>
      </c>
      <c r="B32" s="293"/>
      <c r="C32" s="303" t="s">
        <v>259</v>
      </c>
    </row>
    <row r="33" spans="1:3" s="295" customFormat="1" ht="37.5">
      <c r="A33" s="297" t="s">
        <v>260</v>
      </c>
      <c r="B33" s="293"/>
      <c r="C33" s="304" t="s">
        <v>261</v>
      </c>
    </row>
    <row r="34" spans="1:3" s="295" customFormat="1" ht="55.5">
      <c r="A34" s="297" t="s">
        <v>710</v>
      </c>
      <c r="B34" s="293"/>
      <c r="C34" s="304" t="s">
        <v>262</v>
      </c>
    </row>
    <row r="35" spans="1:3" s="295" customFormat="1" ht="69.75" customHeight="1">
      <c r="A35" s="297" t="s">
        <v>702</v>
      </c>
      <c r="B35" s="293"/>
      <c r="C35" s="304" t="s">
        <v>263</v>
      </c>
    </row>
    <row r="36" spans="1:3" s="295" customFormat="1" ht="45" customHeight="1">
      <c r="A36" s="297" t="s">
        <v>264</v>
      </c>
      <c r="B36" s="293"/>
      <c r="C36" s="304" t="s">
        <v>265</v>
      </c>
    </row>
    <row r="37" spans="1:3" s="295" customFormat="1" ht="50">
      <c r="A37" s="297" t="s">
        <v>703</v>
      </c>
      <c r="B37" s="293"/>
      <c r="C37" s="304" t="s">
        <v>266</v>
      </c>
    </row>
    <row r="38" spans="1:3" s="295" customFormat="1" ht="37">
      <c r="A38" s="297" t="s">
        <v>704</v>
      </c>
      <c r="B38" s="293"/>
      <c r="C38" s="304" t="s">
        <v>267</v>
      </c>
    </row>
    <row r="39" spans="1:3" s="295" customFormat="1" ht="50">
      <c r="A39" s="297" t="s">
        <v>720</v>
      </c>
      <c r="B39" s="293"/>
      <c r="C39" s="304" t="s">
        <v>268</v>
      </c>
    </row>
    <row r="40" spans="1:3" s="295" customFormat="1" ht="37.5">
      <c r="A40" s="297" t="s">
        <v>705</v>
      </c>
      <c r="B40" s="293"/>
      <c r="C40" s="304" t="s">
        <v>269</v>
      </c>
    </row>
    <row r="41" spans="1:3" s="295" customFormat="1" ht="51" customHeight="1">
      <c r="A41" s="297" t="s">
        <v>718</v>
      </c>
      <c r="B41" s="293"/>
      <c r="C41" s="304" t="s">
        <v>719</v>
      </c>
    </row>
    <row r="42" spans="1:3" s="295" customFormat="1" ht="37">
      <c r="A42" s="297" t="s">
        <v>706</v>
      </c>
      <c r="B42" s="293"/>
      <c r="C42" s="304" t="s">
        <v>270</v>
      </c>
    </row>
    <row r="43" spans="1:3" s="295" customFormat="1" ht="25">
      <c r="A43" s="297" t="s">
        <v>707</v>
      </c>
      <c r="B43" s="293"/>
      <c r="C43" s="304" t="s">
        <v>271</v>
      </c>
    </row>
    <row r="44" spans="1:3" s="295" customFormat="1" ht="24.5">
      <c r="A44" s="1175" t="s">
        <v>272</v>
      </c>
      <c r="B44" s="1175"/>
      <c r="C44" s="700" t="s">
        <v>273</v>
      </c>
    </row>
    <row r="45" spans="1:3" s="295" customFormat="1" ht="125">
      <c r="A45" s="297" t="s">
        <v>274</v>
      </c>
      <c r="B45" s="293"/>
      <c r="C45" s="305" t="s">
        <v>275</v>
      </c>
    </row>
    <row r="46" spans="1:3" s="295" customFormat="1" ht="61.5" customHeight="1">
      <c r="A46" s="297" t="s">
        <v>276</v>
      </c>
      <c r="B46" s="293"/>
      <c r="C46" s="305" t="s">
        <v>277</v>
      </c>
    </row>
    <row r="47" spans="1:3" s="295" customFormat="1" ht="59.25" customHeight="1">
      <c r="A47" s="297" t="s">
        <v>278</v>
      </c>
      <c r="B47" s="293"/>
      <c r="C47" s="305" t="s">
        <v>279</v>
      </c>
    </row>
    <row r="48" spans="1:3" s="295" customFormat="1" ht="37.5">
      <c r="A48" s="297" t="s">
        <v>280</v>
      </c>
      <c r="B48" s="293"/>
      <c r="C48" s="305" t="s">
        <v>281</v>
      </c>
    </row>
    <row r="49" spans="1:3" s="295" customFormat="1" ht="87.5">
      <c r="A49" s="297" t="s">
        <v>283</v>
      </c>
      <c r="B49" s="293"/>
      <c r="C49" s="305" t="s">
        <v>133</v>
      </c>
    </row>
    <row r="50" spans="1:3" s="295" customFormat="1" ht="91.5" customHeight="1">
      <c r="A50" s="297" t="s">
        <v>208</v>
      </c>
      <c r="B50" s="293"/>
      <c r="C50" s="305" t="s">
        <v>209</v>
      </c>
    </row>
    <row r="51" spans="1:3" s="295" customFormat="1" ht="49.5">
      <c r="A51" s="1176" t="s">
        <v>523</v>
      </c>
      <c r="B51" s="1176"/>
      <c r="C51" s="701" t="s">
        <v>522</v>
      </c>
    </row>
    <row r="52" spans="1:3" s="295" customFormat="1" ht="50">
      <c r="A52" s="297" t="s">
        <v>716</v>
      </c>
      <c r="B52" s="293"/>
      <c r="C52" s="305" t="s">
        <v>717</v>
      </c>
    </row>
    <row r="53" spans="1:3" s="295" customFormat="1" ht="18.5">
      <c r="A53" s="299" t="s">
        <v>118</v>
      </c>
      <c r="B53" s="306"/>
      <c r="C53" s="300" t="s">
        <v>119</v>
      </c>
    </row>
    <row r="54" spans="1:3" s="295" customFormat="1" ht="37.5">
      <c r="A54" s="297" t="s">
        <v>121</v>
      </c>
      <c r="B54" s="293"/>
      <c r="C54" s="305" t="s">
        <v>120</v>
      </c>
    </row>
    <row r="55" spans="1:3" s="295" customFormat="1" ht="18.5">
      <c r="A55" s="299" t="s">
        <v>122</v>
      </c>
      <c r="B55" s="306"/>
      <c r="C55" s="300" t="s">
        <v>123</v>
      </c>
    </row>
    <row r="56" spans="1:3" s="295" customFormat="1" ht="92.5">
      <c r="A56" s="297" t="s">
        <v>124</v>
      </c>
      <c r="B56" s="293"/>
      <c r="C56" s="305" t="s">
        <v>125</v>
      </c>
    </row>
    <row r="57" spans="1:3" s="295" customFormat="1" ht="37">
      <c r="A57" s="299" t="s">
        <v>181</v>
      </c>
      <c r="B57" s="306"/>
      <c r="C57" s="300" t="s">
        <v>148</v>
      </c>
    </row>
    <row r="58" spans="1:3" s="295" customFormat="1" ht="78.75" customHeight="1">
      <c r="A58" s="297" t="s">
        <v>126</v>
      </c>
      <c r="B58" s="293"/>
      <c r="C58" s="305" t="s">
        <v>127</v>
      </c>
    </row>
    <row r="59" spans="1:3" s="295" customFormat="1" ht="37">
      <c r="A59" s="299" t="s">
        <v>128</v>
      </c>
      <c r="B59" s="306"/>
      <c r="C59" s="300" t="s">
        <v>213</v>
      </c>
    </row>
    <row r="60" spans="1:3" s="295" customFormat="1" ht="100.5" customHeight="1">
      <c r="A60" s="297" t="s">
        <v>130</v>
      </c>
      <c r="B60" s="293"/>
      <c r="C60" s="305" t="s">
        <v>129</v>
      </c>
    </row>
    <row r="61" spans="1:3" s="295" customFormat="1" ht="18.5">
      <c r="A61" s="299" t="s">
        <v>146</v>
      </c>
      <c r="B61" s="306"/>
      <c r="C61" s="300" t="s">
        <v>147</v>
      </c>
    </row>
    <row r="62" spans="1:3" s="295" customFormat="1" ht="74.25" customHeight="1">
      <c r="A62" s="297" t="s">
        <v>132</v>
      </c>
      <c r="B62" s="293"/>
      <c r="C62" s="305" t="s">
        <v>131</v>
      </c>
    </row>
    <row r="63" spans="1:3" s="295" customFormat="1" ht="26">
      <c r="A63" s="299" t="s">
        <v>145</v>
      </c>
      <c r="B63" s="306"/>
      <c r="C63" s="300" t="s">
        <v>212</v>
      </c>
    </row>
    <row r="64" spans="1:3" s="295" customFormat="1" ht="100">
      <c r="A64" s="297" t="s">
        <v>223</v>
      </c>
      <c r="B64" s="293"/>
      <c r="C64" s="305" t="s">
        <v>282</v>
      </c>
    </row>
    <row r="65" spans="1:3" ht="18.5">
      <c r="A65" s="299" t="s">
        <v>715</v>
      </c>
      <c r="C65" s="300" t="s">
        <v>714</v>
      </c>
    </row>
    <row r="66" spans="1:3" ht="125">
      <c r="A66" s="297" t="s">
        <v>712</v>
      </c>
      <c r="C66" s="305" t="s">
        <v>713</v>
      </c>
    </row>
  </sheetData>
  <mergeCells count="9">
    <mergeCell ref="A31:B31"/>
    <mergeCell ref="A44:B44"/>
    <mergeCell ref="A51:B51"/>
    <mergeCell ref="A2:B2"/>
    <mergeCell ref="A4:B4"/>
    <mergeCell ref="A6:B6"/>
    <mergeCell ref="A8:B8"/>
    <mergeCell ref="A10:B10"/>
    <mergeCell ref="A16:B16"/>
  </mergeCells>
  <printOptions horizontalCentered="1"/>
  <pageMargins left="0" right="0" top="0.74803149606299213" bottom="0" header="0" footer="0"/>
  <pageSetup paperSize="9" scale="90" fitToWidth="0" fitToHeight="0" orientation="portrait" r:id="rId1"/>
  <rowBreaks count="3" manualBreakCount="3">
    <brk id="30" max="2" man="1"/>
    <brk id="46" max="2" man="1"/>
    <brk id="60" max="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D6"/>
  <sheetViews>
    <sheetView rightToLeft="1" view="pageBreakPreview" topLeftCell="A4" zoomScale="85" zoomScaleNormal="100" zoomScaleSheetLayoutView="85" workbookViewId="0">
      <selection activeCell="C13" sqref="C13"/>
    </sheetView>
  </sheetViews>
  <sheetFormatPr defaultColWidth="9.08984375" defaultRowHeight="14.5"/>
  <cols>
    <col min="1" max="1" width="5.6328125" style="9" customWidth="1"/>
    <col min="2" max="2" width="98.6328125" style="9" customWidth="1"/>
    <col min="3" max="3" width="5.6328125" style="9" customWidth="1"/>
    <col min="4" max="16384" width="9.08984375" style="9"/>
  </cols>
  <sheetData>
    <row r="1" spans="1:4" ht="180" customHeight="1">
      <c r="A1" s="702"/>
      <c r="B1" s="702"/>
      <c r="C1" s="702"/>
    </row>
    <row r="2" spans="1:4" ht="131.25" customHeight="1">
      <c r="A2" s="987"/>
      <c r="B2" s="704" t="s">
        <v>474</v>
      </c>
      <c r="C2" s="987"/>
    </row>
    <row r="3" spans="1:4" ht="144.75" customHeight="1">
      <c r="A3" s="987"/>
      <c r="B3" s="990" t="s">
        <v>437</v>
      </c>
      <c r="C3" s="987"/>
    </row>
    <row r="4" spans="1:4" ht="131.25" customHeight="1">
      <c r="A4" s="987"/>
      <c r="B4" s="991" t="s">
        <v>476</v>
      </c>
      <c r="C4" s="987"/>
    </row>
    <row r="5" spans="1:4" ht="166.5" customHeight="1">
      <c r="A5" s="987"/>
      <c r="B5" s="704" t="s">
        <v>475</v>
      </c>
      <c r="C5" s="987"/>
    </row>
    <row r="6" spans="1:4" ht="180" customHeight="1">
      <c r="A6" s="702"/>
      <c r="B6" s="702"/>
      <c r="C6" s="702"/>
      <c r="D6" s="702"/>
    </row>
  </sheetData>
  <printOptions horizontalCentered="1" verticalCentered="1"/>
  <pageMargins left="0" right="0" top="0" bottom="0" header="0" footer="0"/>
  <pageSetup paperSize="9" scale="7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4"/>
  <sheetViews>
    <sheetView rightToLeft="1" view="pageBreakPreview" zoomScale="85" zoomScaleNormal="100" zoomScaleSheetLayoutView="85" workbookViewId="0">
      <selection activeCell="C13" sqref="C13"/>
    </sheetView>
  </sheetViews>
  <sheetFormatPr defaultColWidth="9.08984375" defaultRowHeight="14.5"/>
  <cols>
    <col min="1" max="1" width="105.90625" style="9" customWidth="1"/>
    <col min="2" max="16384" width="9.08984375" style="9"/>
  </cols>
  <sheetData>
    <row r="1" spans="1:1" ht="340.5" customHeight="1">
      <c r="A1" s="702"/>
    </row>
    <row r="2" spans="1:1" ht="89">
      <c r="A2" s="992" t="s">
        <v>490</v>
      </c>
    </row>
    <row r="3" spans="1:1" ht="96.75" customHeight="1">
      <c r="A3" s="993" t="s">
        <v>491</v>
      </c>
    </row>
    <row r="4" spans="1:1" ht="316.5" customHeight="1">
      <c r="A4" s="702"/>
    </row>
  </sheetData>
  <printOptions horizontalCentered="1" verticalCentered="1"/>
  <pageMargins left="0" right="0" top="0" bottom="0" header="0" footer="0"/>
  <pageSetup paperSize="9" scale="9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I35"/>
  <sheetViews>
    <sheetView rightToLeft="1" view="pageBreakPreview" zoomScaleNormal="100" zoomScaleSheetLayoutView="100" workbookViewId="0">
      <selection activeCell="C13" sqref="C13"/>
    </sheetView>
  </sheetViews>
  <sheetFormatPr defaultRowHeight="14.5"/>
  <cols>
    <col min="1" max="1" width="23" customWidth="1"/>
    <col min="2" max="3" width="13.08984375" customWidth="1"/>
    <col min="4" max="5" width="17.36328125" customWidth="1"/>
    <col min="6" max="6" width="15.6328125" customWidth="1"/>
    <col min="7" max="7" width="30.08984375" customWidth="1"/>
    <col min="8" max="8" width="4.6328125" customWidth="1"/>
    <col min="16" max="16" width="11.26953125" hidden="1" customWidth="1"/>
    <col min="17" max="17" width="11.36328125" hidden="1" customWidth="1"/>
    <col min="18" max="19" width="8.36328125" hidden="1" customWidth="1"/>
    <col min="20" max="20" width="2.6328125" hidden="1" customWidth="1"/>
    <col min="21" max="21" width="12.26953125" hidden="1" customWidth="1"/>
    <col min="22" max="22" width="12.6328125" hidden="1" customWidth="1"/>
    <col min="23" max="24" width="0" hidden="1" customWidth="1"/>
    <col min="25" max="25" width="2" customWidth="1"/>
    <col min="27" max="27" width="3.26953125" customWidth="1"/>
    <col min="28" max="28" width="10.08984375" bestFit="1" customWidth="1"/>
    <col min="32" max="32" width="16.08984375" bestFit="1" customWidth="1"/>
    <col min="33" max="33" width="12.36328125" bestFit="1" customWidth="1"/>
  </cols>
  <sheetData>
    <row r="1" spans="1:35" ht="24.5">
      <c r="A1" s="1183" t="s">
        <v>396</v>
      </c>
      <c r="B1" s="1183"/>
      <c r="C1" s="1183"/>
      <c r="D1" s="1183"/>
      <c r="E1" s="1183"/>
      <c r="F1" s="1183"/>
      <c r="G1" s="1183"/>
    </row>
    <row r="2" spans="1:35" ht="15.5">
      <c r="A2" s="1184" t="s">
        <v>369</v>
      </c>
      <c r="B2" s="1184"/>
      <c r="C2" s="1184"/>
      <c r="D2" s="1184"/>
      <c r="E2" s="1184"/>
      <c r="F2" s="1184"/>
      <c r="G2" s="1184"/>
    </row>
    <row r="3" spans="1:35" ht="18.75" customHeight="1">
      <c r="A3" s="1185">
        <v>2021</v>
      </c>
      <c r="B3" s="1185"/>
      <c r="C3" s="1185"/>
      <c r="D3" s="1185"/>
      <c r="E3" s="1185"/>
      <c r="F3" s="1185"/>
      <c r="G3" s="1185"/>
    </row>
    <row r="4" spans="1:35" ht="18.75" customHeight="1">
      <c r="A4" s="418"/>
      <c r="B4" s="418"/>
      <c r="C4" s="418"/>
      <c r="D4" s="418"/>
      <c r="E4" s="418"/>
      <c r="F4" s="418"/>
      <c r="G4" s="418"/>
    </row>
    <row r="5" spans="1:35" ht="17.25" customHeight="1">
      <c r="A5" s="1182" t="s">
        <v>182</v>
      </c>
      <c r="B5" s="1182"/>
      <c r="C5" s="1182"/>
      <c r="D5" s="353"/>
      <c r="E5" s="353"/>
      <c r="F5" s="353"/>
      <c r="G5" s="997" t="s">
        <v>183</v>
      </c>
    </row>
    <row r="6" spans="1:35" ht="22.5" customHeight="1">
      <c r="A6" s="1190" t="s">
        <v>327</v>
      </c>
      <c r="B6" s="1181" t="s">
        <v>504</v>
      </c>
      <c r="C6" s="1181"/>
      <c r="D6" s="1189">
        <v>3</v>
      </c>
      <c r="E6" s="1189">
        <v>4</v>
      </c>
      <c r="F6" s="1189">
        <v>5</v>
      </c>
      <c r="G6" s="1186" t="s">
        <v>329</v>
      </c>
    </row>
    <row r="7" spans="1:35" ht="29.25" customHeight="1">
      <c r="A7" s="1190"/>
      <c r="B7" s="1191" t="s">
        <v>503</v>
      </c>
      <c r="C7" s="1191"/>
      <c r="D7" s="1189"/>
      <c r="E7" s="1189"/>
      <c r="F7" s="1189"/>
      <c r="G7" s="1186"/>
      <c r="AF7" s="538">
        <v>123359341.09999999</v>
      </c>
      <c r="AG7" s="538">
        <f>+AF7/1000</f>
        <v>123359.34109999999</v>
      </c>
    </row>
    <row r="8" spans="1:35" ht="34.5" customHeight="1">
      <c r="A8" s="1190"/>
      <c r="B8" s="688">
        <v>1</v>
      </c>
      <c r="C8" s="688">
        <v>2</v>
      </c>
      <c r="D8" s="689" t="s">
        <v>335</v>
      </c>
      <c r="E8" s="689" t="s">
        <v>336</v>
      </c>
      <c r="F8" s="689" t="s">
        <v>524</v>
      </c>
      <c r="G8" s="1186"/>
      <c r="AC8" t="s">
        <v>994</v>
      </c>
      <c r="AF8" t="s">
        <v>995</v>
      </c>
    </row>
    <row r="9" spans="1:35" ht="24" customHeight="1">
      <c r="A9" s="1190"/>
      <c r="B9" s="689" t="s">
        <v>391</v>
      </c>
      <c r="C9" s="689" t="s">
        <v>330</v>
      </c>
      <c r="D9" s="1192" t="s">
        <v>505</v>
      </c>
      <c r="E9" s="1192" t="s">
        <v>506</v>
      </c>
      <c r="F9" s="1192" t="s">
        <v>525</v>
      </c>
      <c r="G9" s="1187"/>
      <c r="Z9" s="1179" t="s">
        <v>994</v>
      </c>
      <c r="AA9" s="1179"/>
      <c r="AB9" s="1179"/>
      <c r="AC9" s="1179"/>
      <c r="AF9" s="1180" t="s">
        <v>995</v>
      </c>
      <c r="AG9" s="1180"/>
      <c r="AH9" s="1180"/>
      <c r="AI9" s="1180"/>
    </row>
    <row r="10" spans="1:35" ht="24" customHeight="1">
      <c r="A10" s="1190"/>
      <c r="B10" s="690" t="s">
        <v>438</v>
      </c>
      <c r="C10" s="690" t="s">
        <v>362</v>
      </c>
      <c r="D10" s="1192"/>
      <c r="E10" s="1192"/>
      <c r="F10" s="1192"/>
      <c r="G10" s="1188"/>
      <c r="J10" t="s">
        <v>1000</v>
      </c>
      <c r="K10" t="s">
        <v>999</v>
      </c>
      <c r="L10" t="s">
        <v>998</v>
      </c>
      <c r="N10" t="s">
        <v>998</v>
      </c>
      <c r="P10" t="s">
        <v>1001</v>
      </c>
      <c r="U10" s="11" t="s">
        <v>996</v>
      </c>
      <c r="V10" s="11" t="s">
        <v>997</v>
      </c>
      <c r="Z10" s="208">
        <v>2021</v>
      </c>
      <c r="AA10" s="208"/>
      <c r="AB10" s="208">
        <v>2020</v>
      </c>
      <c r="AC10" s="208"/>
      <c r="AD10" t="s">
        <v>993</v>
      </c>
      <c r="AF10" s="208">
        <v>2021</v>
      </c>
      <c r="AG10" s="208">
        <v>2020</v>
      </c>
      <c r="AI10" t="s">
        <v>993</v>
      </c>
    </row>
    <row r="11" spans="1:35" ht="20.149999999999999" customHeight="1">
      <c r="A11" s="249" t="s">
        <v>583</v>
      </c>
      <c r="B11" s="177">
        <v>1</v>
      </c>
      <c r="C11" s="173">
        <v>4</v>
      </c>
      <c r="D11" s="173"/>
      <c r="E11" s="173"/>
      <c r="F11" s="173">
        <f>B11+D11+E11</f>
        <v>1</v>
      </c>
      <c r="G11" s="122" t="s">
        <v>564</v>
      </c>
      <c r="I11" s="249" t="s">
        <v>583</v>
      </c>
      <c r="J11" s="177">
        <v>1</v>
      </c>
      <c r="K11" s="173">
        <v>4</v>
      </c>
      <c r="L11" s="205">
        <f t="shared" ref="L11:L22" si="0">+B11-J11</f>
        <v>0</v>
      </c>
      <c r="M11" s="205">
        <f t="shared" ref="M11:M22" si="1">+C11-K11</f>
        <v>0</v>
      </c>
      <c r="N11" s="516">
        <f t="shared" ref="N11:N22" si="2">+L11/J11</f>
        <v>0</v>
      </c>
      <c r="O11" s="516">
        <f t="shared" ref="O11:O22" si="3">+M11/K11</f>
        <v>0</v>
      </c>
      <c r="P11" s="113">
        <v>222500</v>
      </c>
      <c r="Q11" s="113">
        <v>222500</v>
      </c>
      <c r="R11" s="118">
        <f>+P11-Q11</f>
        <v>0</v>
      </c>
      <c r="S11" s="516">
        <f>+R11/Q11</f>
        <v>0</v>
      </c>
      <c r="U11" s="173">
        <v>222500</v>
      </c>
      <c r="V11" s="173">
        <v>222500</v>
      </c>
      <c r="W11" s="205">
        <f>+U11-V11</f>
        <v>0</v>
      </c>
      <c r="X11" s="516">
        <f>+W11/V11</f>
        <v>0</v>
      </c>
      <c r="Y11" s="516"/>
      <c r="Z11" s="327">
        <v>516.9561276799999</v>
      </c>
      <c r="AA11" s="209"/>
      <c r="AB11" s="327">
        <v>459.89047699999998</v>
      </c>
      <c r="AC11" s="517">
        <f>+Z11-AB11</f>
        <v>57.065650679999919</v>
      </c>
      <c r="AD11" s="149">
        <f>+AC11/AB11</f>
        <v>0.12408530624999205</v>
      </c>
      <c r="AE11" s="205"/>
      <c r="AF11" s="254">
        <v>517517.51671999996</v>
      </c>
      <c r="AG11" s="174">
        <v>439206.29255000001</v>
      </c>
      <c r="AH11" s="180">
        <f>+AF11-AG11</f>
        <v>78311.224169999943</v>
      </c>
      <c r="AI11" s="516">
        <f>+AH11/AG11</f>
        <v>0.17830168988547643</v>
      </c>
    </row>
    <row r="12" spans="1:35" ht="20.149999999999999" customHeight="1">
      <c r="A12" s="691" t="s">
        <v>325</v>
      </c>
      <c r="B12" s="692">
        <v>8</v>
      </c>
      <c r="C12" s="693">
        <v>8</v>
      </c>
      <c r="D12" s="693">
        <v>3</v>
      </c>
      <c r="E12" s="693"/>
      <c r="F12" s="693">
        <f t="shared" ref="F12:F21" si="4">B12+D12+E12</f>
        <v>11</v>
      </c>
      <c r="G12" s="694" t="s">
        <v>363</v>
      </c>
      <c r="I12" s="528" t="s">
        <v>325</v>
      </c>
      <c r="J12" s="529">
        <v>7</v>
      </c>
      <c r="K12" s="530">
        <v>7</v>
      </c>
      <c r="L12" s="205">
        <f t="shared" si="0"/>
        <v>1</v>
      </c>
      <c r="M12" s="205">
        <f t="shared" si="1"/>
        <v>1</v>
      </c>
      <c r="N12" s="516">
        <f t="shared" si="2"/>
        <v>0.14285714285714285</v>
      </c>
      <c r="O12" s="516">
        <f t="shared" si="3"/>
        <v>0.14285714285714285</v>
      </c>
      <c r="P12" s="449">
        <v>193000</v>
      </c>
      <c r="Q12" s="536">
        <v>180550</v>
      </c>
      <c r="R12" s="118">
        <f t="shared" ref="R12:R22" si="5">+P12-Q12</f>
        <v>12450</v>
      </c>
      <c r="S12" s="516">
        <f t="shared" ref="S12:S22" si="6">+R12/Q12</f>
        <v>6.8955967875934637E-2</v>
      </c>
      <c r="U12" s="369">
        <v>75500</v>
      </c>
      <c r="V12" s="530">
        <v>180550</v>
      </c>
      <c r="W12" s="205">
        <f t="shared" ref="W12:W22" si="7">+U12-V12</f>
        <v>-105050</v>
      </c>
      <c r="X12" s="516">
        <f t="shared" ref="X12:X22" si="8">+W12/V12</f>
        <v>-0.58183328717806704</v>
      </c>
      <c r="Y12" s="516"/>
      <c r="Z12" s="452">
        <v>164.76056399999999</v>
      </c>
      <c r="AA12" s="209"/>
      <c r="AB12" s="513">
        <v>120.29385000000001</v>
      </c>
      <c r="AC12" s="517">
        <f t="shared" ref="AC12:AC22" si="9">+Z12-AB12</f>
        <v>44.466713999999982</v>
      </c>
      <c r="AD12" s="149">
        <f t="shared" ref="AD12:AD22" si="10">+AC12/AB12</f>
        <v>0.36965076768263699</v>
      </c>
      <c r="AE12" s="205"/>
      <c r="AF12" s="388">
        <v>114082.25522000001</v>
      </c>
      <c r="AG12" s="519">
        <v>89596.890000000014</v>
      </c>
      <c r="AH12" s="180">
        <f t="shared" ref="AH12:AH22" si="11">+AF12-AG12</f>
        <v>24485.365219999992</v>
      </c>
      <c r="AI12" s="516">
        <f t="shared" ref="AI12:AI22" si="12">+AH12/AG12</f>
        <v>0.27328365102851215</v>
      </c>
    </row>
    <row r="13" spans="1:35" ht="20.149999999999999" customHeight="1">
      <c r="A13" s="250" t="s">
        <v>323</v>
      </c>
      <c r="B13" s="193">
        <v>5</v>
      </c>
      <c r="C13" s="176">
        <v>5</v>
      </c>
      <c r="D13" s="176"/>
      <c r="E13" s="176"/>
      <c r="F13" s="176">
        <f t="shared" si="4"/>
        <v>5</v>
      </c>
      <c r="G13" s="194" t="s">
        <v>364</v>
      </c>
      <c r="I13" s="250" t="s">
        <v>323</v>
      </c>
      <c r="J13" s="193">
        <v>5</v>
      </c>
      <c r="K13" s="176">
        <v>5</v>
      </c>
      <c r="L13" s="205">
        <f t="shared" si="0"/>
        <v>0</v>
      </c>
      <c r="M13" s="205">
        <f t="shared" si="1"/>
        <v>0</v>
      </c>
      <c r="N13" s="516">
        <f t="shared" si="2"/>
        <v>0</v>
      </c>
      <c r="O13" s="516">
        <f t="shared" si="3"/>
        <v>0</v>
      </c>
      <c r="P13" s="116">
        <v>34650</v>
      </c>
      <c r="Q13" s="116">
        <v>32650</v>
      </c>
      <c r="R13" s="118">
        <f t="shared" si="5"/>
        <v>2000</v>
      </c>
      <c r="S13" s="516">
        <f t="shared" si="6"/>
        <v>6.1255742725880552E-2</v>
      </c>
      <c r="U13" s="175">
        <v>36850</v>
      </c>
      <c r="V13" s="175">
        <v>36850</v>
      </c>
      <c r="W13" s="205">
        <f t="shared" si="7"/>
        <v>0</v>
      </c>
      <c r="X13" s="516">
        <f t="shared" si="8"/>
        <v>0</v>
      </c>
      <c r="Y13" s="516"/>
      <c r="Z13" s="286">
        <v>66.745881999999995</v>
      </c>
      <c r="AA13" s="209"/>
      <c r="AB13" s="286">
        <v>61.860512999999997</v>
      </c>
      <c r="AC13" s="517">
        <f t="shared" si="9"/>
        <v>4.8853689999999972</v>
      </c>
      <c r="AD13" s="149">
        <f t="shared" si="10"/>
        <v>7.8973949019789047E-2</v>
      </c>
      <c r="AE13" s="205"/>
      <c r="AF13" s="174">
        <v>63174.785870000007</v>
      </c>
      <c r="AG13" s="174">
        <v>61734.883999999991</v>
      </c>
      <c r="AH13" s="180">
        <f t="shared" si="11"/>
        <v>1439.9018700000161</v>
      </c>
      <c r="AI13" s="516">
        <f t="shared" si="12"/>
        <v>2.3323958460827694E-2</v>
      </c>
    </row>
    <row r="14" spans="1:35" ht="20.149999999999999" customHeight="1">
      <c r="A14" s="691" t="s">
        <v>388</v>
      </c>
      <c r="B14" s="692">
        <v>4</v>
      </c>
      <c r="C14" s="693">
        <v>12</v>
      </c>
      <c r="D14" s="692">
        <v>1</v>
      </c>
      <c r="E14" s="693"/>
      <c r="F14" s="692">
        <f>B14+D14+E14</f>
        <v>5</v>
      </c>
      <c r="G14" s="694" t="s">
        <v>392</v>
      </c>
      <c r="I14" s="528" t="s">
        <v>388</v>
      </c>
      <c r="J14" s="529">
        <v>4</v>
      </c>
      <c r="K14" s="530">
        <v>11</v>
      </c>
      <c r="L14" s="205">
        <f t="shared" si="0"/>
        <v>0</v>
      </c>
      <c r="M14" s="205">
        <f t="shared" si="1"/>
        <v>1</v>
      </c>
      <c r="N14" s="516">
        <f t="shared" si="2"/>
        <v>0</v>
      </c>
      <c r="O14" s="516">
        <f t="shared" si="3"/>
        <v>9.0909090909090912E-2</v>
      </c>
      <c r="P14" s="449">
        <v>211700</v>
      </c>
      <c r="Q14" s="536">
        <v>232300</v>
      </c>
      <c r="R14" s="118">
        <f t="shared" si="5"/>
        <v>-20600</v>
      </c>
      <c r="S14" s="521">
        <f t="shared" si="6"/>
        <v>-8.8678433060697379E-2</v>
      </c>
      <c r="U14" s="369">
        <v>222450</v>
      </c>
      <c r="V14" s="530">
        <v>234450</v>
      </c>
      <c r="W14" s="205">
        <f t="shared" si="7"/>
        <v>-12000</v>
      </c>
      <c r="X14" s="521">
        <f t="shared" si="8"/>
        <v>-5.1183621241202813E-2</v>
      </c>
      <c r="Y14" s="521"/>
      <c r="Z14" s="452">
        <v>251.87835100000001</v>
      </c>
      <c r="AA14" s="209"/>
      <c r="AB14" s="513">
        <v>258.01997499999999</v>
      </c>
      <c r="AC14" s="517">
        <f t="shared" si="9"/>
        <v>-6.1416239999999789</v>
      </c>
      <c r="AD14" s="543">
        <f t="shared" si="10"/>
        <v>-2.3802901306381335E-2</v>
      </c>
      <c r="AE14" s="205"/>
      <c r="AF14" s="388">
        <v>204970.24900000001</v>
      </c>
      <c r="AG14" s="519">
        <v>237810.06500000003</v>
      </c>
      <c r="AH14" s="180">
        <f t="shared" si="11"/>
        <v>-32839.816000000021</v>
      </c>
      <c r="AI14" s="542">
        <f t="shared" si="12"/>
        <v>-0.13809262446482246</v>
      </c>
    </row>
    <row r="15" spans="1:35" ht="20.149999999999999" customHeight="1">
      <c r="A15" s="250" t="s">
        <v>326</v>
      </c>
      <c r="B15" s="193">
        <v>3</v>
      </c>
      <c r="C15" s="176">
        <v>7</v>
      </c>
      <c r="D15" s="176"/>
      <c r="E15" s="176"/>
      <c r="F15" s="176">
        <f t="shared" si="4"/>
        <v>3</v>
      </c>
      <c r="G15" s="194" t="s">
        <v>365</v>
      </c>
      <c r="I15" s="250" t="s">
        <v>326</v>
      </c>
      <c r="J15" s="193">
        <v>3</v>
      </c>
      <c r="K15" s="176">
        <v>7</v>
      </c>
      <c r="L15" s="205">
        <f t="shared" si="0"/>
        <v>0</v>
      </c>
      <c r="M15" s="205">
        <f t="shared" si="1"/>
        <v>0</v>
      </c>
      <c r="N15" s="516">
        <f t="shared" si="2"/>
        <v>0</v>
      </c>
      <c r="O15" s="516">
        <f t="shared" si="3"/>
        <v>0</v>
      </c>
      <c r="P15" s="116">
        <v>69718</v>
      </c>
      <c r="Q15" s="116">
        <v>69718</v>
      </c>
      <c r="R15" s="118">
        <f t="shared" si="5"/>
        <v>0</v>
      </c>
      <c r="S15" s="516">
        <f t="shared" si="6"/>
        <v>0</v>
      </c>
      <c r="U15" s="175">
        <v>69718</v>
      </c>
      <c r="V15" s="175">
        <v>69718</v>
      </c>
      <c r="W15" s="205">
        <f t="shared" si="7"/>
        <v>0</v>
      </c>
      <c r="X15" s="516">
        <f t="shared" si="8"/>
        <v>0</v>
      </c>
      <c r="Y15" s="516"/>
      <c r="Z15" s="286">
        <v>159.64659900000001</v>
      </c>
      <c r="AA15" s="209"/>
      <c r="AB15" s="286">
        <v>292.835981</v>
      </c>
      <c r="AC15" s="517">
        <f t="shared" si="9"/>
        <v>-133.18938199999999</v>
      </c>
      <c r="AD15" s="543">
        <f t="shared" si="10"/>
        <v>-0.45482587742521979</v>
      </c>
      <c r="AE15" s="205"/>
      <c r="AF15" s="174">
        <v>141971.35565000001</v>
      </c>
      <c r="AG15" s="174">
        <v>252277.71099999998</v>
      </c>
      <c r="AH15" s="180">
        <f t="shared" si="11"/>
        <v>-110306.35534999997</v>
      </c>
      <c r="AI15" s="542">
        <f t="shared" si="12"/>
        <v>-0.43724177975437545</v>
      </c>
    </row>
    <row r="16" spans="1:35" ht="20.149999999999999" customHeight="1">
      <c r="A16" s="691" t="s">
        <v>389</v>
      </c>
      <c r="B16" s="692">
        <v>3</v>
      </c>
      <c r="C16" s="693">
        <v>4</v>
      </c>
      <c r="D16" s="695"/>
      <c r="E16" s="693">
        <v>2</v>
      </c>
      <c r="F16" s="692">
        <f t="shared" si="4"/>
        <v>5</v>
      </c>
      <c r="G16" s="694" t="s">
        <v>393</v>
      </c>
      <c r="I16" s="528" t="s">
        <v>389</v>
      </c>
      <c r="J16" s="529">
        <v>3</v>
      </c>
      <c r="K16" s="544">
        <v>5</v>
      </c>
      <c r="L16" s="205">
        <f t="shared" si="0"/>
        <v>0</v>
      </c>
      <c r="M16" s="205">
        <f t="shared" si="1"/>
        <v>-1</v>
      </c>
      <c r="N16" s="516">
        <f t="shared" si="2"/>
        <v>0</v>
      </c>
      <c r="O16" s="542">
        <f t="shared" si="3"/>
        <v>-0.2</v>
      </c>
      <c r="P16" s="449">
        <v>54158</v>
      </c>
      <c r="Q16" s="536">
        <v>57973</v>
      </c>
      <c r="R16" s="118">
        <f t="shared" si="5"/>
        <v>-3815</v>
      </c>
      <c r="S16" s="516">
        <f t="shared" si="6"/>
        <v>-6.5806496127507635E-2</v>
      </c>
      <c r="U16" s="369">
        <v>20850</v>
      </c>
      <c r="V16" s="530">
        <v>57973</v>
      </c>
      <c r="W16" s="535">
        <f t="shared" si="7"/>
        <v>-37123</v>
      </c>
      <c r="X16" s="521">
        <f t="shared" si="8"/>
        <v>-0.64034981801873281</v>
      </c>
      <c r="Y16" s="521"/>
      <c r="Z16" s="452">
        <v>45.592109879999995</v>
      </c>
      <c r="AA16" s="209"/>
      <c r="AB16" s="513">
        <v>143.40105600000001</v>
      </c>
      <c r="AC16" s="517">
        <f t="shared" si="9"/>
        <v>-97.808946120000016</v>
      </c>
      <c r="AD16" s="543">
        <f t="shared" si="10"/>
        <v>-0.68206573123143532</v>
      </c>
      <c r="AE16" s="205"/>
      <c r="AF16" s="388">
        <v>123359.34109999999</v>
      </c>
      <c r="AG16" s="519">
        <v>133733.20699999999</v>
      </c>
      <c r="AH16" s="180">
        <f t="shared" si="11"/>
        <v>-10373.865900000004</v>
      </c>
      <c r="AI16" s="539">
        <f t="shared" si="12"/>
        <v>-7.7571353687794276E-2</v>
      </c>
    </row>
    <row r="17" spans="1:35" ht="20.149999999999999" customHeight="1">
      <c r="A17" s="251" t="s">
        <v>324</v>
      </c>
      <c r="B17" s="202">
        <v>3</v>
      </c>
      <c r="C17" s="203">
        <v>3</v>
      </c>
      <c r="D17" s="203">
        <v>2</v>
      </c>
      <c r="E17" s="203"/>
      <c r="F17" s="203">
        <f t="shared" si="4"/>
        <v>5</v>
      </c>
      <c r="G17" s="204" t="s">
        <v>366</v>
      </c>
      <c r="I17" s="251" t="s">
        <v>324</v>
      </c>
      <c r="J17" s="202">
        <v>3</v>
      </c>
      <c r="K17" s="545">
        <v>3</v>
      </c>
      <c r="L17" s="205">
        <f t="shared" si="0"/>
        <v>0</v>
      </c>
      <c r="M17" s="205">
        <f t="shared" si="1"/>
        <v>0</v>
      </c>
      <c r="N17" s="516">
        <f t="shared" si="2"/>
        <v>0</v>
      </c>
      <c r="O17" s="542">
        <f t="shared" si="3"/>
        <v>0</v>
      </c>
      <c r="P17" s="116">
        <v>32350</v>
      </c>
      <c r="Q17" s="116">
        <v>32340</v>
      </c>
      <c r="R17" s="118">
        <f t="shared" si="5"/>
        <v>10</v>
      </c>
      <c r="S17" s="516">
        <f t="shared" si="6"/>
        <v>3.0921459492888067E-4</v>
      </c>
      <c r="U17" s="175">
        <v>20850</v>
      </c>
      <c r="V17" s="175">
        <v>20850</v>
      </c>
      <c r="W17" s="205">
        <f t="shared" si="7"/>
        <v>0</v>
      </c>
      <c r="X17" s="521">
        <f t="shared" si="8"/>
        <v>0</v>
      </c>
      <c r="Y17" s="521"/>
      <c r="Z17" s="286">
        <v>146.001485</v>
      </c>
      <c r="AA17" s="209"/>
      <c r="AB17" s="286">
        <v>95.168088999999995</v>
      </c>
      <c r="AC17" s="517">
        <f t="shared" si="9"/>
        <v>50.833396000000008</v>
      </c>
      <c r="AD17" s="149">
        <f t="shared" si="10"/>
        <v>0.53414328830328839</v>
      </c>
      <c r="AE17" s="205"/>
      <c r="AF17" s="174">
        <v>58678.971750000004</v>
      </c>
      <c r="AG17" s="174">
        <v>40101.869870000002</v>
      </c>
      <c r="AH17" s="180">
        <f t="shared" si="11"/>
        <v>18577.101880000002</v>
      </c>
      <c r="AI17" s="516">
        <f t="shared" si="12"/>
        <v>0.46324777224159897</v>
      </c>
    </row>
    <row r="18" spans="1:35" ht="20.149999999999999" customHeight="1">
      <c r="A18" s="691" t="s">
        <v>87</v>
      </c>
      <c r="B18" s="692">
        <v>9</v>
      </c>
      <c r="C18" s="693">
        <v>9</v>
      </c>
      <c r="D18" s="692"/>
      <c r="E18" s="692"/>
      <c r="F18" s="693">
        <f t="shared" si="4"/>
        <v>9</v>
      </c>
      <c r="G18" s="694" t="s">
        <v>367</v>
      </c>
      <c r="I18" s="528" t="s">
        <v>87</v>
      </c>
      <c r="J18" s="529">
        <v>7</v>
      </c>
      <c r="K18" s="530">
        <v>7</v>
      </c>
      <c r="L18" s="205">
        <f t="shared" si="0"/>
        <v>2</v>
      </c>
      <c r="M18" s="205">
        <f t="shared" si="1"/>
        <v>2</v>
      </c>
      <c r="N18" s="516">
        <f t="shared" si="2"/>
        <v>0.2857142857142857</v>
      </c>
      <c r="O18" s="516">
        <f t="shared" si="3"/>
        <v>0.2857142857142857</v>
      </c>
      <c r="P18" s="449">
        <v>198368</v>
      </c>
      <c r="Q18" s="536">
        <v>149468</v>
      </c>
      <c r="R18" s="118">
        <f t="shared" si="5"/>
        <v>48900</v>
      </c>
      <c r="S18" s="516">
        <f t="shared" si="6"/>
        <v>0.32716032863221561</v>
      </c>
      <c r="U18" s="369">
        <v>169000</v>
      </c>
      <c r="V18" s="530">
        <v>119800</v>
      </c>
      <c r="W18" s="205">
        <f t="shared" si="7"/>
        <v>49200</v>
      </c>
      <c r="X18" s="516">
        <f t="shared" si="8"/>
        <v>0.41068447412353926</v>
      </c>
      <c r="Y18" s="516"/>
      <c r="Z18" s="540">
        <v>277.34328713000002</v>
      </c>
      <c r="AA18" s="209"/>
      <c r="AB18" s="513">
        <v>108.86113572727272</v>
      </c>
      <c r="AC18" s="517">
        <f t="shared" si="9"/>
        <v>168.48215140272731</v>
      </c>
      <c r="AD18" s="541">
        <f t="shared" si="10"/>
        <v>1.5476795302303452</v>
      </c>
      <c r="AE18" s="205"/>
      <c r="AF18" s="388">
        <v>142529.18150999999</v>
      </c>
      <c r="AG18" s="519">
        <v>92582.684000000008</v>
      </c>
      <c r="AH18" s="180">
        <f t="shared" si="11"/>
        <v>49946.497509999987</v>
      </c>
      <c r="AI18" s="516">
        <f t="shared" si="12"/>
        <v>0.53947990436310944</v>
      </c>
    </row>
    <row r="19" spans="1:35" ht="20.149999999999999" customHeight="1">
      <c r="A19" s="251" t="s">
        <v>88</v>
      </c>
      <c r="B19" s="202">
        <v>4</v>
      </c>
      <c r="C19" s="203">
        <v>7</v>
      </c>
      <c r="D19" s="203">
        <v>1</v>
      </c>
      <c r="E19" s="203">
        <v>2</v>
      </c>
      <c r="F19" s="203">
        <f t="shared" si="4"/>
        <v>7</v>
      </c>
      <c r="G19" s="204" t="s">
        <v>368</v>
      </c>
      <c r="I19" s="251" t="s">
        <v>88</v>
      </c>
      <c r="J19" s="202">
        <v>4</v>
      </c>
      <c r="K19" s="203">
        <v>6</v>
      </c>
      <c r="L19" s="205">
        <f t="shared" si="0"/>
        <v>0</v>
      </c>
      <c r="M19" s="205">
        <f t="shared" si="1"/>
        <v>1</v>
      </c>
      <c r="N19" s="516">
        <f t="shared" si="2"/>
        <v>0</v>
      </c>
      <c r="O19" s="516">
        <f t="shared" si="3"/>
        <v>0.16666666666666666</v>
      </c>
      <c r="P19" s="116">
        <v>174046</v>
      </c>
      <c r="Q19" s="116">
        <v>201927</v>
      </c>
      <c r="R19" s="118">
        <v>0</v>
      </c>
      <c r="S19" s="521">
        <f t="shared" si="6"/>
        <v>0</v>
      </c>
      <c r="U19" s="176">
        <v>136446</v>
      </c>
      <c r="V19" s="176">
        <v>106446</v>
      </c>
      <c r="W19" s="205">
        <f t="shared" si="7"/>
        <v>30000</v>
      </c>
      <c r="X19" s="516">
        <f t="shared" si="8"/>
        <v>0.28183304210585647</v>
      </c>
      <c r="Y19" s="516"/>
      <c r="Z19" s="287">
        <v>362.18294100000003</v>
      </c>
      <c r="AA19" s="209"/>
      <c r="AB19" s="287">
        <v>301.09539063700004</v>
      </c>
      <c r="AC19" s="517">
        <f t="shared" si="9"/>
        <v>61.087550362999991</v>
      </c>
      <c r="AD19" s="149">
        <f t="shared" si="10"/>
        <v>0.20288437572479151</v>
      </c>
      <c r="AE19" s="205"/>
      <c r="AF19" s="174">
        <v>333334.48199999996</v>
      </c>
      <c r="AG19" s="174">
        <v>301885.89445000002</v>
      </c>
      <c r="AH19" s="180">
        <f t="shared" si="11"/>
        <v>31448.587549999938</v>
      </c>
      <c r="AI19" s="516">
        <f t="shared" si="12"/>
        <v>0.10417375613821077</v>
      </c>
    </row>
    <row r="20" spans="1:35" ht="20.149999999999999" customHeight="1">
      <c r="A20" s="691" t="s">
        <v>390</v>
      </c>
      <c r="B20" s="692">
        <v>2</v>
      </c>
      <c r="C20" s="693">
        <v>3</v>
      </c>
      <c r="D20" s="692">
        <v>3</v>
      </c>
      <c r="E20" s="693"/>
      <c r="F20" s="692">
        <f t="shared" si="4"/>
        <v>5</v>
      </c>
      <c r="G20" s="694" t="s">
        <v>394</v>
      </c>
      <c r="I20" s="528" t="s">
        <v>390</v>
      </c>
      <c r="J20" s="529">
        <v>2</v>
      </c>
      <c r="K20" s="530">
        <v>3</v>
      </c>
      <c r="L20" s="205">
        <f t="shared" si="0"/>
        <v>0</v>
      </c>
      <c r="M20" s="205">
        <f t="shared" si="1"/>
        <v>0</v>
      </c>
      <c r="N20" s="516">
        <f t="shared" si="2"/>
        <v>0</v>
      </c>
      <c r="O20" s="516">
        <f t="shared" si="3"/>
        <v>0</v>
      </c>
      <c r="P20" s="449">
        <v>53850</v>
      </c>
      <c r="Q20" s="536">
        <v>51500</v>
      </c>
      <c r="R20" s="118">
        <f t="shared" si="5"/>
        <v>2350</v>
      </c>
      <c r="S20" s="516">
        <f t="shared" si="6"/>
        <v>4.5631067961165048E-2</v>
      </c>
      <c r="U20" s="386">
        <v>27140</v>
      </c>
      <c r="V20" s="534">
        <v>27140</v>
      </c>
      <c r="W20" s="205">
        <f t="shared" si="7"/>
        <v>0</v>
      </c>
      <c r="X20" s="516">
        <f t="shared" si="8"/>
        <v>0</v>
      </c>
      <c r="Y20" s="516"/>
      <c r="Z20" s="453">
        <v>38.523241980000002</v>
      </c>
      <c r="AA20" s="209"/>
      <c r="AB20" s="514">
        <v>37.259308980000007</v>
      </c>
      <c r="AC20" s="517">
        <f t="shared" si="9"/>
        <v>1.2639329999999944</v>
      </c>
      <c r="AD20" s="149">
        <f t="shared" si="10"/>
        <v>3.3922609801444424E-2</v>
      </c>
      <c r="AE20" s="205"/>
      <c r="AF20" s="388">
        <v>31187.674999999999</v>
      </c>
      <c r="AG20" s="519">
        <v>29691.64</v>
      </c>
      <c r="AH20" s="180">
        <f t="shared" si="11"/>
        <v>1496.0349999999999</v>
      </c>
      <c r="AI20" s="516">
        <f t="shared" si="12"/>
        <v>5.0385731471889052E-2</v>
      </c>
    </row>
    <row r="21" spans="1:35" ht="20.149999999999999" customHeight="1">
      <c r="A21" s="443" t="s">
        <v>337</v>
      </c>
      <c r="B21" s="444">
        <v>2</v>
      </c>
      <c r="C21" s="445">
        <v>2</v>
      </c>
      <c r="D21" s="444">
        <v>5</v>
      </c>
      <c r="E21" s="445">
        <v>1</v>
      </c>
      <c r="F21" s="444">
        <f t="shared" si="4"/>
        <v>8</v>
      </c>
      <c r="G21" s="446" t="s">
        <v>95</v>
      </c>
      <c r="I21" s="443" t="s">
        <v>337</v>
      </c>
      <c r="J21" s="444">
        <v>2</v>
      </c>
      <c r="K21" s="445">
        <v>2</v>
      </c>
      <c r="L21" s="205">
        <f t="shared" si="0"/>
        <v>0</v>
      </c>
      <c r="M21" s="205">
        <f t="shared" si="1"/>
        <v>0</v>
      </c>
      <c r="N21" s="516">
        <f t="shared" si="2"/>
        <v>0</v>
      </c>
      <c r="O21" s="516">
        <f t="shared" si="3"/>
        <v>0</v>
      </c>
      <c r="P21" s="117">
        <v>45950</v>
      </c>
      <c r="Q21" s="117">
        <v>42250</v>
      </c>
      <c r="R21" s="118">
        <f t="shared" si="5"/>
        <v>3700</v>
      </c>
      <c r="S21" s="516">
        <f t="shared" si="6"/>
        <v>8.7573964497041426E-2</v>
      </c>
      <c r="U21" s="328">
        <v>38028</v>
      </c>
      <c r="V21" s="328">
        <v>38028</v>
      </c>
      <c r="W21" s="205">
        <f t="shared" si="7"/>
        <v>0</v>
      </c>
      <c r="X21" s="516">
        <f t="shared" si="8"/>
        <v>0</v>
      </c>
      <c r="Y21" s="516"/>
      <c r="Z21" s="330">
        <v>46.957996999999999</v>
      </c>
      <c r="AA21" s="209"/>
      <c r="AB21" s="330">
        <v>40.285519999999998</v>
      </c>
      <c r="AC21" s="517">
        <f t="shared" si="9"/>
        <v>6.6724770000000007</v>
      </c>
      <c r="AD21" s="149">
        <f t="shared" si="10"/>
        <v>0.16562966048346903</v>
      </c>
      <c r="AE21" s="205"/>
      <c r="AF21" s="253">
        <v>36455.747000000003</v>
      </c>
      <c r="AG21" s="328">
        <v>36104.679000000004</v>
      </c>
      <c r="AH21" s="180">
        <f t="shared" si="11"/>
        <v>351.0679999999993</v>
      </c>
      <c r="AI21" s="516">
        <f t="shared" si="12"/>
        <v>9.7236150472352709E-3</v>
      </c>
    </row>
    <row r="22" spans="1:35" ht="22.5" customHeight="1">
      <c r="A22" s="696" t="s">
        <v>96</v>
      </c>
      <c r="B22" s="697">
        <f>SUM(B11:B21)</f>
        <v>44</v>
      </c>
      <c r="C22" s="697">
        <f t="shared" ref="C22:D22" si="13">SUM(C11:C21)</f>
        <v>64</v>
      </c>
      <c r="D22" s="697">
        <f t="shared" si="13"/>
        <v>15</v>
      </c>
      <c r="E22" s="697">
        <f>SUM(E11:E21)</f>
        <v>5</v>
      </c>
      <c r="F22" s="697">
        <f>SUM(F11:F21)</f>
        <v>64</v>
      </c>
      <c r="G22" s="698" t="s">
        <v>9</v>
      </c>
      <c r="I22" s="531" t="s">
        <v>96</v>
      </c>
      <c r="J22" s="532">
        <f>SUM(J11:J21)</f>
        <v>41</v>
      </c>
      <c r="K22" s="532">
        <f t="shared" ref="K22" si="14">SUM(K11:K21)</f>
        <v>60</v>
      </c>
      <c r="L22" s="205">
        <f t="shared" si="0"/>
        <v>3</v>
      </c>
      <c r="M22" s="205">
        <f t="shared" si="1"/>
        <v>4</v>
      </c>
      <c r="N22" s="516">
        <f t="shared" si="2"/>
        <v>7.3170731707317069E-2</v>
      </c>
      <c r="O22" s="516">
        <f t="shared" si="3"/>
        <v>6.6666666666666666E-2</v>
      </c>
      <c r="P22" s="451">
        <f>SUM(P11:P21)</f>
        <v>1290290</v>
      </c>
      <c r="Q22" s="520">
        <f>SUM(Q11:Q21)</f>
        <v>1273176</v>
      </c>
      <c r="R22" s="118">
        <f t="shared" si="5"/>
        <v>17114</v>
      </c>
      <c r="S22" s="516">
        <f t="shared" si="6"/>
        <v>1.3441975029375358E-2</v>
      </c>
      <c r="U22" s="450">
        <f>SUM(U11:U21)</f>
        <v>1039332</v>
      </c>
      <c r="V22" s="520">
        <f>SUM(V11:V21)</f>
        <v>1114305</v>
      </c>
      <c r="W22" s="205">
        <f t="shared" si="7"/>
        <v>-74973</v>
      </c>
      <c r="X22" s="516">
        <f t="shared" si="8"/>
        <v>-6.7282297037166663E-2</v>
      </c>
      <c r="Y22" s="516"/>
      <c r="Z22" s="450">
        <f>SUM(Z11:Z21)</f>
        <v>2076.5885856699997</v>
      </c>
      <c r="AA22" s="209"/>
      <c r="AB22" s="515">
        <f>SUM(AB11:AB21)</f>
        <v>1918.9712963442726</v>
      </c>
      <c r="AC22" s="517">
        <f t="shared" si="9"/>
        <v>157.61728932572714</v>
      </c>
      <c r="AD22" s="149">
        <f t="shared" si="10"/>
        <v>8.2136345460713897E-2</v>
      </c>
      <c r="AE22" s="205"/>
      <c r="AF22" s="385">
        <f>SUM(AF11:AF21)</f>
        <v>1767261.56082</v>
      </c>
      <c r="AG22" s="520">
        <f>SUM(AG11:AG21)</f>
        <v>1714725.81687</v>
      </c>
      <c r="AH22" s="180">
        <f t="shared" si="11"/>
        <v>52535.743950000033</v>
      </c>
      <c r="AI22" s="516">
        <f t="shared" si="12"/>
        <v>3.0637985054600116E-2</v>
      </c>
    </row>
    <row r="24" spans="1:35" ht="43.5">
      <c r="B24" s="11" t="s">
        <v>909</v>
      </c>
      <c r="C24" s="11" t="s">
        <v>449</v>
      </c>
      <c r="D24" s="11" t="s">
        <v>450</v>
      </c>
    </row>
    <row r="25" spans="1:35" ht="43.5">
      <c r="A25" s="109" t="s">
        <v>683</v>
      </c>
      <c r="B25" s="148">
        <f>B11</f>
        <v>1</v>
      </c>
      <c r="C25">
        <f>D11</f>
        <v>0</v>
      </c>
      <c r="D25">
        <f>E11</f>
        <v>0</v>
      </c>
    </row>
    <row r="26" spans="1:35" ht="29">
      <c r="A26" s="109" t="s">
        <v>440</v>
      </c>
      <c r="B26" s="148">
        <f t="shared" ref="B26:B35" si="15">B12</f>
        <v>8</v>
      </c>
      <c r="C26">
        <f t="shared" ref="C26:D35" si="16">D12</f>
        <v>3</v>
      </c>
      <c r="D26">
        <f t="shared" si="16"/>
        <v>0</v>
      </c>
    </row>
    <row r="27" spans="1:35" ht="29">
      <c r="A27" s="109" t="s">
        <v>441</v>
      </c>
      <c r="B27" s="148">
        <f t="shared" si="15"/>
        <v>5</v>
      </c>
      <c r="C27">
        <f t="shared" si="16"/>
        <v>0</v>
      </c>
      <c r="D27">
        <f t="shared" si="16"/>
        <v>0</v>
      </c>
    </row>
    <row r="28" spans="1:35" ht="29">
      <c r="A28" s="109" t="s">
        <v>442</v>
      </c>
      <c r="B28" s="148">
        <f t="shared" si="15"/>
        <v>4</v>
      </c>
      <c r="C28">
        <f t="shared" si="16"/>
        <v>1</v>
      </c>
      <c r="D28">
        <f t="shared" si="16"/>
        <v>0</v>
      </c>
    </row>
    <row r="29" spans="1:35" ht="29">
      <c r="A29" s="109" t="s">
        <v>443</v>
      </c>
      <c r="B29" s="148">
        <f t="shared" si="15"/>
        <v>3</v>
      </c>
      <c r="C29">
        <f t="shared" si="16"/>
        <v>0</v>
      </c>
      <c r="D29">
        <f t="shared" si="16"/>
        <v>0</v>
      </c>
    </row>
    <row r="30" spans="1:35" ht="29">
      <c r="A30" s="109" t="s">
        <v>444</v>
      </c>
      <c r="B30" s="148">
        <f t="shared" si="15"/>
        <v>3</v>
      </c>
      <c r="C30">
        <f t="shared" si="16"/>
        <v>0</v>
      </c>
      <c r="D30">
        <f t="shared" si="16"/>
        <v>2</v>
      </c>
    </row>
    <row r="31" spans="1:35" ht="29">
      <c r="A31" s="109" t="s">
        <v>445</v>
      </c>
      <c r="B31" s="148">
        <f t="shared" si="15"/>
        <v>3</v>
      </c>
      <c r="C31">
        <f t="shared" si="16"/>
        <v>2</v>
      </c>
      <c r="D31">
        <f t="shared" si="16"/>
        <v>0</v>
      </c>
    </row>
    <row r="32" spans="1:35" ht="29">
      <c r="A32" s="109" t="s">
        <v>446</v>
      </c>
      <c r="B32" s="148">
        <f t="shared" si="15"/>
        <v>9</v>
      </c>
      <c r="C32">
        <f t="shared" si="16"/>
        <v>0</v>
      </c>
      <c r="D32">
        <f t="shared" si="16"/>
        <v>0</v>
      </c>
    </row>
    <row r="33" spans="1:4" ht="29">
      <c r="A33" s="109" t="s">
        <v>447</v>
      </c>
      <c r="B33" s="148">
        <f t="shared" si="15"/>
        <v>4</v>
      </c>
      <c r="C33">
        <f t="shared" si="16"/>
        <v>1</v>
      </c>
      <c r="D33">
        <f t="shared" si="16"/>
        <v>2</v>
      </c>
    </row>
    <row r="34" spans="1:4" ht="29">
      <c r="A34" s="109" t="s">
        <v>439</v>
      </c>
      <c r="B34" s="148">
        <f t="shared" si="15"/>
        <v>2</v>
      </c>
      <c r="C34">
        <f t="shared" si="16"/>
        <v>3</v>
      </c>
      <c r="D34">
        <f t="shared" si="16"/>
        <v>0</v>
      </c>
    </row>
    <row r="35" spans="1:4" ht="29">
      <c r="A35" s="109" t="s">
        <v>448</v>
      </c>
      <c r="B35" s="148">
        <f t="shared" si="15"/>
        <v>2</v>
      </c>
      <c r="C35">
        <f t="shared" si="16"/>
        <v>5</v>
      </c>
      <c r="D35">
        <f t="shared" si="16"/>
        <v>1</v>
      </c>
    </row>
  </sheetData>
  <mergeCells count="16">
    <mergeCell ref="Z9:AC9"/>
    <mergeCell ref="AF9:AI9"/>
    <mergeCell ref="B6:C6"/>
    <mergeCell ref="A5:C5"/>
    <mergeCell ref="A1:G1"/>
    <mergeCell ref="A2:G2"/>
    <mergeCell ref="A3:G3"/>
    <mergeCell ref="G6:G10"/>
    <mergeCell ref="D6:D7"/>
    <mergeCell ref="E6:E7"/>
    <mergeCell ref="F6:F7"/>
    <mergeCell ref="A6:A10"/>
    <mergeCell ref="B7:C7"/>
    <mergeCell ref="D9:D10"/>
    <mergeCell ref="E9:E10"/>
    <mergeCell ref="F9:F10"/>
  </mergeCells>
  <printOptions horizontalCentered="1"/>
  <pageMargins left="0" right="0" top="0.74803149606299213" bottom="0" header="0" footer="0"/>
  <pageSetup paperSize="9" scale="95"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F34"/>
  <sheetViews>
    <sheetView rightToLeft="1" view="pageBreakPreview" topLeftCell="A8" zoomScaleNormal="100" zoomScaleSheetLayoutView="100" workbookViewId="0">
      <selection activeCell="B20" sqref="B20"/>
    </sheetView>
  </sheetViews>
  <sheetFormatPr defaultRowHeight="14.5"/>
  <cols>
    <col min="1" max="1" width="23" customWidth="1"/>
    <col min="2" max="5" width="18.90625" customWidth="1"/>
    <col min="6" max="6" width="27.90625" customWidth="1"/>
  </cols>
  <sheetData>
    <row r="1" spans="1:6" ht="30.75" customHeight="1">
      <c r="A1" s="1183" t="s">
        <v>398</v>
      </c>
      <c r="B1" s="1183"/>
      <c r="C1" s="1183"/>
      <c r="D1" s="1183"/>
      <c r="E1" s="1183"/>
      <c r="F1" s="1183"/>
    </row>
    <row r="2" spans="1:6" ht="37.5" customHeight="1">
      <c r="A2" s="1184" t="s">
        <v>771</v>
      </c>
      <c r="B2" s="1184"/>
      <c r="C2" s="1184"/>
      <c r="D2" s="1184"/>
      <c r="E2" s="1184"/>
      <c r="F2" s="1184"/>
    </row>
    <row r="3" spans="1:6" ht="18.75" customHeight="1">
      <c r="A3" s="1185">
        <v>2021</v>
      </c>
      <c r="B3" s="1185"/>
      <c r="C3" s="1185"/>
      <c r="D3" s="1185"/>
      <c r="E3" s="1185"/>
      <c r="F3" s="1185"/>
    </row>
    <row r="4" spans="1:6" ht="17.25" customHeight="1">
      <c r="A4" s="1195" t="s">
        <v>502</v>
      </c>
      <c r="B4" s="1195"/>
      <c r="C4" s="353"/>
      <c r="D4" s="353"/>
      <c r="E4" s="353"/>
      <c r="F4" s="997" t="s">
        <v>186</v>
      </c>
    </row>
    <row r="5" spans="1:6" ht="18.75" customHeight="1">
      <c r="A5" s="1193" t="s">
        <v>327</v>
      </c>
      <c r="B5" s="1196" t="s">
        <v>86</v>
      </c>
      <c r="C5" s="1197"/>
      <c r="D5" s="1197"/>
      <c r="E5" s="1198"/>
      <c r="F5" s="1194" t="s">
        <v>329</v>
      </c>
    </row>
    <row r="6" spans="1:6" ht="14.25" customHeight="1">
      <c r="A6" s="1193"/>
      <c r="B6" s="1199" t="s">
        <v>507</v>
      </c>
      <c r="C6" s="1200"/>
      <c r="D6" s="1200"/>
      <c r="E6" s="1201"/>
      <c r="F6" s="1194"/>
    </row>
    <row r="7" spans="1:6" ht="37">
      <c r="A7" s="1193"/>
      <c r="B7" s="707" t="s">
        <v>508</v>
      </c>
      <c r="C7" s="707" t="s">
        <v>335</v>
      </c>
      <c r="D7" s="707" t="s">
        <v>336</v>
      </c>
      <c r="E7" s="707" t="s">
        <v>12</v>
      </c>
      <c r="F7" s="1194"/>
    </row>
    <row r="8" spans="1:6" ht="38.25" customHeight="1">
      <c r="A8" s="1193"/>
      <c r="B8" s="708" t="s">
        <v>503</v>
      </c>
      <c r="C8" s="708" t="s">
        <v>505</v>
      </c>
      <c r="D8" s="708" t="s">
        <v>506</v>
      </c>
      <c r="E8" s="708" t="s">
        <v>9</v>
      </c>
      <c r="F8" s="1194"/>
    </row>
    <row r="9" spans="1:6" ht="20.149999999999999" customHeight="1">
      <c r="A9" s="112" t="s">
        <v>583</v>
      </c>
      <c r="B9" s="1069">
        <v>222500</v>
      </c>
      <c r="C9" s="1069"/>
      <c r="D9" s="1069"/>
      <c r="E9" s="1069">
        <f>SUM(B9:D9)</f>
        <v>222500</v>
      </c>
      <c r="F9" s="122" t="s">
        <v>599</v>
      </c>
    </row>
    <row r="10" spans="1:6" ht="20.149999999999999" customHeight="1">
      <c r="A10" s="691" t="s">
        <v>325</v>
      </c>
      <c r="B10" s="1072">
        <v>193000</v>
      </c>
      <c r="C10" s="1070">
        <v>27750</v>
      </c>
      <c r="D10" s="1070"/>
      <c r="E10" s="1072">
        <f t="shared" ref="E10:E19" si="0">SUM(B10:D10)</f>
        <v>220750</v>
      </c>
      <c r="F10" s="694" t="s">
        <v>363</v>
      </c>
    </row>
    <row r="11" spans="1:6" ht="20.149999999999999" customHeight="1">
      <c r="A11" s="111" t="s">
        <v>323</v>
      </c>
      <c r="B11" s="1071">
        <v>34650</v>
      </c>
      <c r="C11" s="1071"/>
      <c r="D11" s="1071"/>
      <c r="E11" s="1071">
        <f t="shared" si="0"/>
        <v>34650</v>
      </c>
      <c r="F11" s="194" t="s">
        <v>364</v>
      </c>
    </row>
    <row r="12" spans="1:6" ht="20.149999999999999" customHeight="1">
      <c r="A12" s="691" t="s">
        <v>388</v>
      </c>
      <c r="B12" s="1072">
        <v>211700</v>
      </c>
      <c r="C12" s="1070">
        <v>20000</v>
      </c>
      <c r="D12" s="1070"/>
      <c r="E12" s="1072">
        <f t="shared" si="0"/>
        <v>231700</v>
      </c>
      <c r="F12" s="694" t="s">
        <v>392</v>
      </c>
    </row>
    <row r="13" spans="1:6" ht="20.149999999999999" customHeight="1">
      <c r="A13" s="111" t="s">
        <v>326</v>
      </c>
      <c r="B13" s="1071">
        <v>69718</v>
      </c>
      <c r="C13" s="1071"/>
      <c r="D13" s="1071"/>
      <c r="E13" s="1071">
        <f>SUM(B13:D13)</f>
        <v>69718</v>
      </c>
      <c r="F13" s="194" t="s">
        <v>365</v>
      </c>
    </row>
    <row r="14" spans="1:6" ht="20.149999999999999" customHeight="1">
      <c r="A14" s="709" t="s">
        <v>389</v>
      </c>
      <c r="B14" s="1072">
        <v>54158</v>
      </c>
      <c r="C14" s="1072"/>
      <c r="D14" s="1072">
        <v>29500</v>
      </c>
      <c r="E14" s="1072">
        <f t="shared" si="0"/>
        <v>83658</v>
      </c>
      <c r="F14" s="694" t="s">
        <v>393</v>
      </c>
    </row>
    <row r="15" spans="1:6" ht="20.149999999999999" customHeight="1">
      <c r="A15" s="111" t="s">
        <v>324</v>
      </c>
      <c r="B15" s="1071">
        <v>32350</v>
      </c>
      <c r="C15" s="1071">
        <v>13000</v>
      </c>
      <c r="D15" s="1071"/>
      <c r="E15" s="1071">
        <f>SUM(B15:D15)</f>
        <v>45350</v>
      </c>
      <c r="F15" s="194" t="s">
        <v>366</v>
      </c>
    </row>
    <row r="16" spans="1:6" ht="20.149999999999999" customHeight="1">
      <c r="A16" s="709" t="s">
        <v>87</v>
      </c>
      <c r="B16" s="1072">
        <v>198368</v>
      </c>
      <c r="C16" s="1072"/>
      <c r="D16" s="1072"/>
      <c r="E16" s="1072">
        <f t="shared" si="0"/>
        <v>198368</v>
      </c>
      <c r="F16" s="694" t="s">
        <v>367</v>
      </c>
    </row>
    <row r="17" spans="1:6" ht="20.149999999999999" customHeight="1">
      <c r="A17" s="111" t="s">
        <v>88</v>
      </c>
      <c r="B17" s="1071">
        <v>174046</v>
      </c>
      <c r="C17" s="1071">
        <v>200000</v>
      </c>
      <c r="D17" s="1071">
        <v>50000</v>
      </c>
      <c r="E17" s="1071">
        <f>SUM(B17:D17)</f>
        <v>424046</v>
      </c>
      <c r="F17" s="194" t="s">
        <v>368</v>
      </c>
    </row>
    <row r="18" spans="1:6" ht="20.149999999999999" customHeight="1">
      <c r="A18" s="709" t="s">
        <v>390</v>
      </c>
      <c r="B18" s="1072">
        <v>53850</v>
      </c>
      <c r="C18" s="1072">
        <v>28000</v>
      </c>
      <c r="D18" s="1072"/>
      <c r="E18" s="1072">
        <f t="shared" si="0"/>
        <v>81850</v>
      </c>
      <c r="F18" s="694" t="s">
        <v>394</v>
      </c>
    </row>
    <row r="19" spans="1:6" ht="20.149999999999999" customHeight="1">
      <c r="A19" s="324" t="s">
        <v>337</v>
      </c>
      <c r="B19" s="1073">
        <v>45950</v>
      </c>
      <c r="C19" s="1073">
        <v>66400</v>
      </c>
      <c r="D19" s="1073"/>
      <c r="E19" s="1073">
        <f t="shared" si="0"/>
        <v>112350</v>
      </c>
      <c r="F19" s="325" t="s">
        <v>95</v>
      </c>
    </row>
    <row r="20" spans="1:6" ht="23.25" customHeight="1">
      <c r="A20" s="710" t="s">
        <v>96</v>
      </c>
      <c r="B20" s="984">
        <f>SUM(B9:B19)</f>
        <v>1290290</v>
      </c>
      <c r="C20" s="711">
        <f>SUM(C9:C19)</f>
        <v>355150</v>
      </c>
      <c r="D20" s="711">
        <f>SUM(D9:D19)</f>
        <v>79500</v>
      </c>
      <c r="E20" s="711">
        <f>SUM(E9:E19)</f>
        <v>1724940</v>
      </c>
      <c r="F20" s="712" t="s">
        <v>9</v>
      </c>
    </row>
    <row r="21" spans="1:6">
      <c r="D21" s="180"/>
    </row>
    <row r="23" spans="1:6" ht="29">
      <c r="B23" s="11" t="s">
        <v>684</v>
      </c>
      <c r="C23" s="11" t="s">
        <v>449</v>
      </c>
      <c r="D23" s="11" t="s">
        <v>450</v>
      </c>
    </row>
    <row r="24" spans="1:6" ht="43.5">
      <c r="A24" s="109" t="s">
        <v>683</v>
      </c>
      <c r="B24" s="113">
        <v>222500</v>
      </c>
      <c r="C24" s="113"/>
      <c r="D24" s="113"/>
    </row>
    <row r="25" spans="1:6" ht="29">
      <c r="A25" s="109" t="s">
        <v>440</v>
      </c>
      <c r="B25" s="115">
        <v>193000</v>
      </c>
      <c r="C25" s="115">
        <f>C10</f>
        <v>27750</v>
      </c>
      <c r="D25" s="115">
        <f>D9</f>
        <v>0</v>
      </c>
    </row>
    <row r="26" spans="1:6" ht="29">
      <c r="A26" s="109" t="s">
        <v>441</v>
      </c>
      <c r="B26" s="114">
        <v>34650</v>
      </c>
      <c r="C26" s="115">
        <f t="shared" ref="C26:C34" si="1">C11</f>
        <v>0</v>
      </c>
      <c r="D26" s="114"/>
    </row>
    <row r="27" spans="1:6" ht="29">
      <c r="A27" s="109" t="s">
        <v>442</v>
      </c>
      <c r="B27" s="115">
        <f>B12</f>
        <v>211700</v>
      </c>
      <c r="C27" s="115">
        <f t="shared" si="1"/>
        <v>20000</v>
      </c>
      <c r="D27" s="115"/>
    </row>
    <row r="28" spans="1:6" ht="29">
      <c r="A28" s="109" t="s">
        <v>443</v>
      </c>
      <c r="B28" s="115">
        <f t="shared" ref="B28:B34" si="2">B13</f>
        <v>69718</v>
      </c>
      <c r="C28" s="115">
        <f t="shared" si="1"/>
        <v>0</v>
      </c>
      <c r="D28" s="114"/>
    </row>
    <row r="29" spans="1:6" ht="29">
      <c r="A29" s="109" t="s">
        <v>444</v>
      </c>
      <c r="B29" s="115">
        <f t="shared" si="2"/>
        <v>54158</v>
      </c>
      <c r="C29" s="115">
        <f t="shared" si="1"/>
        <v>0</v>
      </c>
      <c r="D29" s="115">
        <f>D14</f>
        <v>29500</v>
      </c>
    </row>
    <row r="30" spans="1:6" ht="29">
      <c r="A30" s="109" t="s">
        <v>445</v>
      </c>
      <c r="B30" s="115">
        <f t="shared" si="2"/>
        <v>32350</v>
      </c>
      <c r="C30" s="115">
        <f t="shared" si="1"/>
        <v>13000</v>
      </c>
      <c r="D30" s="114"/>
    </row>
    <row r="31" spans="1:6" ht="29">
      <c r="A31" s="109" t="s">
        <v>446</v>
      </c>
      <c r="B31" s="115">
        <f t="shared" si="2"/>
        <v>198368</v>
      </c>
      <c r="C31" s="115">
        <f t="shared" si="1"/>
        <v>0</v>
      </c>
      <c r="D31" s="116"/>
    </row>
    <row r="32" spans="1:6" ht="29">
      <c r="A32" s="109" t="s">
        <v>447</v>
      </c>
      <c r="B32" s="115">
        <f t="shared" si="2"/>
        <v>174046</v>
      </c>
      <c r="C32" s="115">
        <f t="shared" si="1"/>
        <v>200000</v>
      </c>
      <c r="D32" s="114">
        <f>D17</f>
        <v>50000</v>
      </c>
    </row>
    <row r="33" spans="1:4" ht="29">
      <c r="A33" s="109" t="s">
        <v>439</v>
      </c>
      <c r="B33" s="115">
        <f t="shared" si="2"/>
        <v>53850</v>
      </c>
      <c r="C33" s="115">
        <f t="shared" si="1"/>
        <v>28000</v>
      </c>
      <c r="D33" s="114"/>
    </row>
    <row r="34" spans="1:4" ht="29">
      <c r="A34" s="109" t="s">
        <v>448</v>
      </c>
      <c r="B34" s="115">
        <f t="shared" si="2"/>
        <v>45950</v>
      </c>
      <c r="C34" s="115">
        <f t="shared" si="1"/>
        <v>66400</v>
      </c>
      <c r="D34" s="117">
        <f>D19</f>
        <v>0</v>
      </c>
    </row>
  </sheetData>
  <mergeCells count="8">
    <mergeCell ref="A5:A8"/>
    <mergeCell ref="F5:F8"/>
    <mergeCell ref="A1:F1"/>
    <mergeCell ref="A2:F2"/>
    <mergeCell ref="A3:F3"/>
    <mergeCell ref="A4:B4"/>
    <mergeCell ref="B5:E5"/>
    <mergeCell ref="B6:E6"/>
  </mergeCells>
  <printOptions horizontalCentered="1"/>
  <pageMargins left="0" right="0" top="0.74803149606299213" bottom="0" header="0" footer="0"/>
  <pageSetup paperSize="9" scale="95"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4"/>
  <dimension ref="A1:K37"/>
  <sheetViews>
    <sheetView rightToLeft="1" view="pageBreakPreview" topLeftCell="A9" zoomScaleNormal="100" zoomScaleSheetLayoutView="100" workbookViewId="0">
      <selection activeCell="B21" sqref="B21"/>
    </sheetView>
  </sheetViews>
  <sheetFormatPr defaultRowHeight="14.5"/>
  <cols>
    <col min="1" max="1" width="27.36328125" customWidth="1"/>
    <col min="2" max="3" width="23.6328125" customWidth="1"/>
    <col min="4" max="4" width="19.36328125" customWidth="1"/>
    <col min="5" max="5" width="14.36328125" customWidth="1"/>
    <col min="6" max="6" width="21.08984375" customWidth="1"/>
    <col min="7" max="7" width="33.08984375" customWidth="1"/>
  </cols>
  <sheetData>
    <row r="1" spans="1:11" ht="24.5">
      <c r="A1" s="1183" t="s">
        <v>839</v>
      </c>
      <c r="B1" s="1183"/>
      <c r="C1" s="1183"/>
      <c r="D1" s="1183"/>
      <c r="E1" s="1183"/>
      <c r="F1" s="1183"/>
      <c r="G1" s="1183"/>
    </row>
    <row r="2" spans="1:11" ht="24.5">
      <c r="A2" s="1183" t="s">
        <v>898</v>
      </c>
      <c r="B2" s="1183"/>
      <c r="C2" s="1183"/>
      <c r="D2" s="1183"/>
      <c r="E2" s="1183"/>
      <c r="F2" s="1183"/>
      <c r="G2" s="1183"/>
    </row>
    <row r="3" spans="1:11" ht="34.5" customHeight="1">
      <c r="A3" s="1204" t="s">
        <v>899</v>
      </c>
      <c r="B3" s="1204"/>
      <c r="C3" s="1204"/>
      <c r="D3" s="1204"/>
      <c r="E3" s="1204"/>
      <c r="F3" s="1204"/>
      <c r="G3" s="1204"/>
    </row>
    <row r="4" spans="1:11" ht="18.75" customHeight="1">
      <c r="A4" s="1185">
        <v>2021</v>
      </c>
      <c r="B4" s="1185"/>
      <c r="C4" s="1185"/>
      <c r="D4" s="1185"/>
      <c r="E4" s="1185"/>
      <c r="F4" s="1185"/>
      <c r="G4" s="1185"/>
    </row>
    <row r="5" spans="1:11" ht="18.75" customHeight="1">
      <c r="A5" s="1010"/>
      <c r="B5" s="1010"/>
      <c r="C5" s="1010"/>
      <c r="D5" s="1010"/>
      <c r="E5" s="1010"/>
      <c r="F5" s="1010"/>
      <c r="G5" s="1010"/>
    </row>
    <row r="6" spans="1:11" ht="17.25" customHeight="1">
      <c r="A6" s="1011" t="s">
        <v>299</v>
      </c>
      <c r="B6" s="1011"/>
      <c r="C6" s="1011"/>
      <c r="D6" s="1000"/>
      <c r="E6" s="1000"/>
      <c r="F6" s="1000"/>
      <c r="G6" s="997" t="s">
        <v>300</v>
      </c>
    </row>
    <row r="7" spans="1:11" ht="67.150000000000006" customHeight="1">
      <c r="A7" s="1205" t="s">
        <v>327</v>
      </c>
      <c r="B7" s="863" t="s">
        <v>602</v>
      </c>
      <c r="C7" s="863" t="s">
        <v>893</v>
      </c>
      <c r="D7" s="863" t="s">
        <v>603</v>
      </c>
      <c r="E7" s="864" t="s">
        <v>604</v>
      </c>
      <c r="F7" s="863" t="s">
        <v>846</v>
      </c>
      <c r="G7" s="1194" t="s">
        <v>329</v>
      </c>
    </row>
    <row r="8" spans="1:11" ht="42" customHeight="1">
      <c r="A8" s="1193"/>
      <c r="B8" s="708" t="s">
        <v>351</v>
      </c>
      <c r="C8" s="708" t="s">
        <v>904</v>
      </c>
      <c r="D8" s="708" t="s">
        <v>830</v>
      </c>
      <c r="E8" s="708" t="s">
        <v>350</v>
      </c>
      <c r="F8" s="1207" t="s">
        <v>810</v>
      </c>
      <c r="G8" s="1194"/>
    </row>
    <row r="9" spans="1:11" ht="14.25" customHeight="1">
      <c r="A9" s="1206"/>
      <c r="B9" s="866" t="s">
        <v>607</v>
      </c>
      <c r="C9" s="866"/>
      <c r="D9" s="866" t="s">
        <v>606</v>
      </c>
      <c r="E9" s="866" t="s">
        <v>605</v>
      </c>
      <c r="F9" s="1207"/>
      <c r="G9" s="1194"/>
      <c r="H9" s="205"/>
      <c r="I9" s="205"/>
      <c r="J9" s="205"/>
      <c r="K9" s="205"/>
    </row>
    <row r="10" spans="1:11" ht="20.149999999999999" customHeight="1">
      <c r="A10" s="112" t="s">
        <v>583</v>
      </c>
      <c r="B10" s="173">
        <v>222500</v>
      </c>
      <c r="C10" s="173">
        <v>236594</v>
      </c>
      <c r="D10" s="173">
        <v>130600.51</v>
      </c>
      <c r="E10" s="326">
        <f>D10/B10</f>
        <v>0.58696858426966292</v>
      </c>
      <c r="F10" s="327">
        <v>516.9561276799999</v>
      </c>
      <c r="G10" s="122" t="s">
        <v>564</v>
      </c>
    </row>
    <row r="11" spans="1:11" ht="20.149999999999999" customHeight="1">
      <c r="A11" s="709" t="s">
        <v>325</v>
      </c>
      <c r="B11" s="693">
        <v>75500</v>
      </c>
      <c r="C11" s="693">
        <v>6250</v>
      </c>
      <c r="D11" s="693">
        <v>49522.11</v>
      </c>
      <c r="E11" s="713">
        <f t="shared" ref="E11:E21" si="0">D11/B11</f>
        <v>0.65592198675496693</v>
      </c>
      <c r="F11" s="714">
        <v>164.76056399999999</v>
      </c>
      <c r="G11" s="694" t="s">
        <v>363</v>
      </c>
      <c r="H11" s="205"/>
      <c r="I11" s="205"/>
      <c r="J11" s="205"/>
      <c r="K11" s="205"/>
    </row>
    <row r="12" spans="1:11" ht="20.149999999999999" customHeight="1">
      <c r="A12" s="111" t="s">
        <v>323</v>
      </c>
      <c r="B12" s="175">
        <v>36850</v>
      </c>
      <c r="C12" s="175">
        <v>11400</v>
      </c>
      <c r="D12" s="175">
        <v>20443</v>
      </c>
      <c r="E12" s="289">
        <f t="shared" si="0"/>
        <v>0.55476255088195392</v>
      </c>
      <c r="F12" s="286">
        <v>66.745881999999995</v>
      </c>
      <c r="G12" s="122" t="s">
        <v>364</v>
      </c>
      <c r="H12" s="205"/>
      <c r="I12" s="205"/>
      <c r="J12" s="205"/>
      <c r="K12" s="205"/>
    </row>
    <row r="13" spans="1:11" ht="20.149999999999999" customHeight="1">
      <c r="A13" s="709" t="s">
        <v>388</v>
      </c>
      <c r="B13" s="693">
        <v>222450</v>
      </c>
      <c r="C13" s="693">
        <v>2800</v>
      </c>
      <c r="D13" s="693">
        <v>86023</v>
      </c>
      <c r="E13" s="713">
        <f t="shared" si="0"/>
        <v>0.38670712519667338</v>
      </c>
      <c r="F13" s="714">
        <v>251.87835100000001</v>
      </c>
      <c r="G13" s="694" t="s">
        <v>392</v>
      </c>
      <c r="H13" s="205"/>
      <c r="I13" s="205"/>
      <c r="J13" s="205"/>
      <c r="K13" s="205"/>
    </row>
    <row r="14" spans="1:11" ht="20.149999999999999" customHeight="1">
      <c r="A14" s="111" t="s">
        <v>326</v>
      </c>
      <c r="B14" s="175">
        <v>69718</v>
      </c>
      <c r="C14" s="175">
        <v>70940</v>
      </c>
      <c r="D14" s="175">
        <v>39927.9</v>
      </c>
      <c r="E14" s="289">
        <f t="shared" si="0"/>
        <v>0.5727057574801343</v>
      </c>
      <c r="F14" s="286">
        <v>159.64659900000001</v>
      </c>
      <c r="G14" s="122" t="s">
        <v>365</v>
      </c>
      <c r="H14" s="205"/>
      <c r="I14" s="205"/>
      <c r="J14" s="205"/>
      <c r="K14" s="205"/>
    </row>
    <row r="15" spans="1:11" ht="20.149999999999999" customHeight="1">
      <c r="A15" s="709" t="s">
        <v>389</v>
      </c>
      <c r="B15" s="693">
        <v>54158</v>
      </c>
      <c r="C15" s="693">
        <v>30261</v>
      </c>
      <c r="D15" s="693">
        <v>36527</v>
      </c>
      <c r="E15" s="713">
        <f>D15/B15</f>
        <v>0.67445252778906162</v>
      </c>
      <c r="F15" s="714">
        <v>146</v>
      </c>
      <c r="G15" s="694" t="s">
        <v>393</v>
      </c>
      <c r="H15" s="205"/>
      <c r="I15" s="205"/>
      <c r="J15" s="205"/>
      <c r="K15" s="205"/>
    </row>
    <row r="16" spans="1:11" ht="20.149999999999999" customHeight="1">
      <c r="A16" s="156" t="s">
        <v>324</v>
      </c>
      <c r="B16" s="175">
        <v>20850</v>
      </c>
      <c r="C16" s="175">
        <v>15550</v>
      </c>
      <c r="D16" s="175">
        <v>12193</v>
      </c>
      <c r="E16" s="289">
        <f>D16/B16</f>
        <v>0.58479616306954441</v>
      </c>
      <c r="F16" s="286">
        <v>45.6</v>
      </c>
      <c r="G16" s="122" t="s">
        <v>366</v>
      </c>
      <c r="H16" s="205"/>
      <c r="I16" s="205"/>
      <c r="J16" s="205"/>
      <c r="K16" s="205"/>
    </row>
    <row r="17" spans="1:11" ht="20.149999999999999" customHeight="1">
      <c r="A17" s="715" t="s">
        <v>87</v>
      </c>
      <c r="B17" s="693">
        <v>169000</v>
      </c>
      <c r="C17" s="693">
        <v>143346</v>
      </c>
      <c r="D17" s="693">
        <v>91988</v>
      </c>
      <c r="E17" s="713">
        <f t="shared" si="0"/>
        <v>0.54430769230769227</v>
      </c>
      <c r="F17" s="714">
        <v>277.34328713000002</v>
      </c>
      <c r="G17" s="694" t="s">
        <v>367</v>
      </c>
      <c r="H17" s="205"/>
      <c r="I17" s="205"/>
      <c r="J17" s="205"/>
      <c r="K17" s="205"/>
    </row>
    <row r="18" spans="1:11" ht="20.149999999999999" customHeight="1">
      <c r="A18" s="111" t="s">
        <v>88</v>
      </c>
      <c r="B18" s="176">
        <v>136446</v>
      </c>
      <c r="C18" s="176">
        <v>168688.5</v>
      </c>
      <c r="D18" s="176">
        <v>98662</v>
      </c>
      <c r="E18" s="290">
        <f t="shared" si="0"/>
        <v>0.72308459024082783</v>
      </c>
      <c r="F18" s="287">
        <v>362.18294100000003</v>
      </c>
      <c r="G18" s="157" t="s">
        <v>368</v>
      </c>
      <c r="H18" s="205"/>
      <c r="I18" s="205"/>
      <c r="J18" s="205"/>
      <c r="K18" s="205"/>
    </row>
    <row r="19" spans="1:11" ht="20.149999999999999" customHeight="1">
      <c r="A19" s="716" t="s">
        <v>390</v>
      </c>
      <c r="B19" s="717">
        <v>27140</v>
      </c>
      <c r="C19" s="717">
        <v>21500</v>
      </c>
      <c r="D19" s="717">
        <v>6516</v>
      </c>
      <c r="E19" s="718">
        <f t="shared" si="0"/>
        <v>0.24008843036109065</v>
      </c>
      <c r="F19" s="719">
        <v>38.523241980000002</v>
      </c>
      <c r="G19" s="720" t="s">
        <v>394</v>
      </c>
      <c r="H19" s="205"/>
      <c r="I19" s="205"/>
      <c r="J19" s="205"/>
      <c r="K19" s="205"/>
    </row>
    <row r="20" spans="1:11" ht="20.149999999999999" customHeight="1">
      <c r="A20" s="983" t="s">
        <v>91</v>
      </c>
      <c r="B20" s="328">
        <v>38028</v>
      </c>
      <c r="C20" s="328">
        <v>5550</v>
      </c>
      <c r="D20" s="328">
        <v>15632</v>
      </c>
      <c r="E20" s="329">
        <f t="shared" si="0"/>
        <v>0.41106553066161777</v>
      </c>
      <c r="F20" s="330">
        <v>46.957996999999999</v>
      </c>
      <c r="G20" s="245" t="s">
        <v>804</v>
      </c>
      <c r="H20" s="205"/>
      <c r="I20" s="205"/>
      <c r="J20" s="205"/>
      <c r="K20" s="205"/>
    </row>
    <row r="21" spans="1:11" ht="23.25" customHeight="1">
      <c r="A21" s="1074" t="s">
        <v>593</v>
      </c>
      <c r="B21" s="984">
        <f>SUM(B10:B20)</f>
        <v>1072640</v>
      </c>
      <c r="C21" s="984">
        <f>SUM(C10:C20)</f>
        <v>712879.5</v>
      </c>
      <c r="D21" s="984">
        <f>SUM(D10:D20)</f>
        <v>588034.52</v>
      </c>
      <c r="E21" s="985">
        <f t="shared" si="0"/>
        <v>0.54821237321002392</v>
      </c>
      <c r="F21" s="984">
        <f>SUM(F10:F20)</f>
        <v>2076.5949907899999</v>
      </c>
      <c r="G21" s="986" t="s">
        <v>566</v>
      </c>
      <c r="H21" s="205"/>
      <c r="I21" s="205"/>
      <c r="J21" s="205"/>
      <c r="K21" s="205"/>
    </row>
    <row r="22" spans="1:11" ht="29.25" customHeight="1">
      <c r="A22" s="1202" t="s">
        <v>896</v>
      </c>
      <c r="B22" s="1202"/>
      <c r="C22" s="1202"/>
      <c r="D22" s="1203" t="s">
        <v>897</v>
      </c>
      <c r="E22" s="1203"/>
      <c r="F22" s="1203"/>
      <c r="G22" s="1203"/>
    </row>
    <row r="23" spans="1:11">
      <c r="B23" s="207"/>
      <c r="C23" s="207"/>
      <c r="D23" s="207"/>
      <c r="E23" s="207"/>
      <c r="F23" s="288"/>
    </row>
    <row r="26" spans="1:11" ht="29">
      <c r="B26" s="11" t="s">
        <v>686</v>
      </c>
      <c r="C26" s="11"/>
      <c r="D26" s="11"/>
    </row>
    <row r="27" spans="1:11" ht="66">
      <c r="A27" s="109" t="s">
        <v>683</v>
      </c>
      <c r="B27" s="125">
        <f>E10</f>
        <v>0.58696858426966292</v>
      </c>
      <c r="C27" s="283"/>
      <c r="F27" s="119" t="s">
        <v>594</v>
      </c>
      <c r="G27" s="119" t="s">
        <v>595</v>
      </c>
    </row>
    <row r="28" spans="1:11" ht="29">
      <c r="A28" s="109" t="s">
        <v>440</v>
      </c>
      <c r="B28" s="125">
        <f t="shared" ref="B28:B37" si="1">E11</f>
        <v>0.65592198675496693</v>
      </c>
      <c r="C28" s="284"/>
      <c r="D28" s="168"/>
      <c r="E28" s="167"/>
      <c r="F28" s="167"/>
    </row>
    <row r="29" spans="1:11" ht="29">
      <c r="A29" s="109" t="s">
        <v>441</v>
      </c>
      <c r="B29" s="125">
        <f t="shared" si="1"/>
        <v>0.55476255088195392</v>
      </c>
      <c r="C29" s="283"/>
      <c r="E29" s="11" t="s">
        <v>454</v>
      </c>
      <c r="F29" s="180">
        <f>B10</f>
        <v>222500</v>
      </c>
      <c r="G29" s="180" t="e">
        <f>#REF!</f>
        <v>#REF!</v>
      </c>
    </row>
    <row r="30" spans="1:11" ht="29">
      <c r="A30" s="109" t="s">
        <v>442</v>
      </c>
      <c r="B30" s="125">
        <f t="shared" si="1"/>
        <v>0.38670712519667338</v>
      </c>
      <c r="C30" s="283"/>
      <c r="E30" s="11" t="s">
        <v>455</v>
      </c>
      <c r="F30" s="180" t="e">
        <f>#REF!</f>
        <v>#REF!</v>
      </c>
      <c r="G30" s="180" t="e">
        <f>#REF!</f>
        <v>#REF!</v>
      </c>
    </row>
    <row r="31" spans="1:11" ht="29">
      <c r="A31" s="109" t="s">
        <v>443</v>
      </c>
      <c r="B31" s="125">
        <f t="shared" si="1"/>
        <v>0.5727057574801343</v>
      </c>
      <c r="C31" s="283"/>
      <c r="E31" s="11" t="s">
        <v>596</v>
      </c>
      <c r="F31" s="180" t="e">
        <f>#REF!</f>
        <v>#REF!</v>
      </c>
      <c r="G31" s="180" t="e">
        <f>#REF!</f>
        <v>#REF!</v>
      </c>
    </row>
    <row r="32" spans="1:11" ht="29">
      <c r="A32" s="109" t="s">
        <v>444</v>
      </c>
      <c r="B32" s="125">
        <f t="shared" si="1"/>
        <v>0.67445252778906162</v>
      </c>
      <c r="C32" s="283"/>
      <c r="E32" s="11" t="s">
        <v>597</v>
      </c>
      <c r="F32" s="180" t="e">
        <f>#REF!</f>
        <v>#REF!</v>
      </c>
      <c r="G32" s="180" t="e">
        <f>#REF!</f>
        <v>#REF!</v>
      </c>
    </row>
    <row r="33" spans="1:7" ht="29">
      <c r="A33" s="109" t="s">
        <v>445</v>
      </c>
      <c r="B33" s="125">
        <f t="shared" si="1"/>
        <v>0.58479616306954441</v>
      </c>
      <c r="C33" s="283"/>
      <c r="E33" s="11" t="s">
        <v>456</v>
      </c>
      <c r="F33" s="180" t="e">
        <f>#REF!</f>
        <v>#REF!</v>
      </c>
      <c r="G33" s="180" t="e">
        <f>#REF!</f>
        <v>#REF!</v>
      </c>
    </row>
    <row r="34" spans="1:7" ht="29">
      <c r="A34" s="109" t="s">
        <v>446</v>
      </c>
      <c r="B34" s="125">
        <f t="shared" si="1"/>
        <v>0.54430769230769227</v>
      </c>
      <c r="C34" s="283"/>
    </row>
    <row r="35" spans="1:7" ht="29">
      <c r="A35" s="109" t="s">
        <v>447</v>
      </c>
      <c r="B35" s="125">
        <f t="shared" si="1"/>
        <v>0.72308459024082783</v>
      </c>
      <c r="C35" s="283"/>
    </row>
    <row r="36" spans="1:7" ht="29">
      <c r="A36" s="109" t="s">
        <v>769</v>
      </c>
      <c r="B36" s="125">
        <f t="shared" si="1"/>
        <v>0.24008843036109065</v>
      </c>
      <c r="C36" s="285"/>
    </row>
    <row r="37" spans="1:7" ht="29">
      <c r="A37" s="109" t="s">
        <v>823</v>
      </c>
      <c r="B37" s="125">
        <f t="shared" si="1"/>
        <v>0.41106553066161777</v>
      </c>
      <c r="C37" s="285"/>
    </row>
  </sheetData>
  <mergeCells count="9">
    <mergeCell ref="A22:C22"/>
    <mergeCell ref="D22:G22"/>
    <mergeCell ref="A1:G1"/>
    <mergeCell ref="A4:G4"/>
    <mergeCell ref="A2:G2"/>
    <mergeCell ref="A3:G3"/>
    <mergeCell ref="A7:A9"/>
    <mergeCell ref="G7:G9"/>
    <mergeCell ref="F8:F9"/>
  </mergeCells>
  <printOptions horizontalCentered="1"/>
  <pageMargins left="0" right="0" top="0.74803149606299213" bottom="0" header="0" footer="0"/>
  <pageSetup paperSize="9" scale="81"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4"/>
  <sheetViews>
    <sheetView rightToLeft="1" view="pageBreakPreview" zoomScale="85" zoomScaleNormal="100" zoomScaleSheetLayoutView="85" workbookViewId="0">
      <selection activeCell="C13" sqref="C13"/>
    </sheetView>
  </sheetViews>
  <sheetFormatPr defaultColWidth="9.08984375" defaultRowHeight="14.5"/>
  <cols>
    <col min="1" max="1" width="115.7265625" style="9" customWidth="1"/>
    <col min="2" max="16384" width="9.08984375" style="9"/>
  </cols>
  <sheetData>
    <row r="1" spans="1:1" ht="325.5" customHeight="1">
      <c r="A1" s="702"/>
    </row>
    <row r="2" spans="1:1" ht="133.5">
      <c r="A2" s="992" t="s">
        <v>728</v>
      </c>
    </row>
    <row r="3" spans="1:1" ht="96.75" customHeight="1">
      <c r="A3" s="993" t="s">
        <v>1020</v>
      </c>
    </row>
    <row r="4" spans="1:1" ht="300" customHeight="1">
      <c r="A4" s="702"/>
    </row>
  </sheetData>
  <printOptions horizontalCentered="1" verticalCentered="1"/>
  <pageMargins left="0" right="0" top="0" bottom="0" header="0" footer="0"/>
  <pageSetup paperSize="9" scale="9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Q33"/>
  <sheetViews>
    <sheetView rightToLeft="1" view="pageBreakPreview" zoomScale="90" zoomScaleNormal="100" zoomScaleSheetLayoutView="90" workbookViewId="0">
      <selection activeCell="C13" sqref="C13"/>
    </sheetView>
  </sheetViews>
  <sheetFormatPr defaultRowHeight="14.5"/>
  <cols>
    <col min="1" max="1" width="17.6328125" customWidth="1"/>
    <col min="2" max="2" width="24.90625" customWidth="1"/>
    <col min="3" max="3" width="26.6328125" customWidth="1"/>
    <col min="4" max="4" width="28.7265625" customWidth="1"/>
    <col min="5" max="5" width="26.6328125" customWidth="1"/>
    <col min="6" max="6" width="24.36328125" customWidth="1"/>
    <col min="8" max="8" width="10.08984375" bestFit="1" customWidth="1"/>
    <col min="10" max="10" width="10.08984375" bestFit="1" customWidth="1"/>
    <col min="14" max="14" width="12" customWidth="1"/>
    <col min="15" max="15" width="12.26953125" customWidth="1"/>
    <col min="17" max="17" width="9.7265625" bestFit="1" customWidth="1"/>
  </cols>
  <sheetData>
    <row r="1" spans="1:17" ht="24.5">
      <c r="A1" s="1183" t="s">
        <v>840</v>
      </c>
      <c r="B1" s="1183"/>
      <c r="C1" s="1183"/>
      <c r="D1" s="1183"/>
      <c r="E1" s="1183"/>
      <c r="F1" s="1183"/>
    </row>
    <row r="2" spans="1:17" ht="24.5">
      <c r="A2" s="1183" t="s">
        <v>841</v>
      </c>
      <c r="B2" s="1183"/>
      <c r="C2" s="1183"/>
      <c r="D2" s="1183"/>
      <c r="E2" s="1183"/>
      <c r="F2" s="1183"/>
    </row>
    <row r="3" spans="1:17" ht="36" customHeight="1">
      <c r="A3" s="1208" t="s">
        <v>726</v>
      </c>
      <c r="B3" s="1209"/>
      <c r="C3" s="1209"/>
      <c r="D3" s="1209"/>
      <c r="E3" s="1209"/>
      <c r="F3" s="1209"/>
    </row>
    <row r="4" spans="1:17" ht="18.75" customHeight="1">
      <c r="A4" s="1185">
        <v>2021</v>
      </c>
      <c r="B4" s="1185"/>
      <c r="C4" s="1185"/>
      <c r="D4" s="1185"/>
      <c r="E4" s="1185"/>
      <c r="F4" s="1185"/>
    </row>
    <row r="5" spans="1:17" ht="17.25" customHeight="1">
      <c r="A5" s="1011" t="s">
        <v>301</v>
      </c>
      <c r="B5" s="1000"/>
      <c r="C5" s="1000"/>
      <c r="D5" s="1000"/>
      <c r="E5" s="1000"/>
      <c r="F5" s="997" t="s">
        <v>302</v>
      </c>
    </row>
    <row r="6" spans="1:17" ht="96.75" customHeight="1">
      <c r="A6" s="1212" t="s">
        <v>328</v>
      </c>
      <c r="B6" s="1024" t="s">
        <v>567</v>
      </c>
      <c r="C6" s="1024" t="s">
        <v>598</v>
      </c>
      <c r="D6" s="1024" t="s">
        <v>698</v>
      </c>
      <c r="E6" s="1024" t="s">
        <v>814</v>
      </c>
      <c r="F6" s="1210" t="s">
        <v>329</v>
      </c>
      <c r="H6" s="1179" t="s">
        <v>994</v>
      </c>
      <c r="I6" s="1179"/>
      <c r="J6" s="1179"/>
      <c r="K6" s="1179"/>
      <c r="N6" s="1180" t="s">
        <v>995</v>
      </c>
      <c r="O6" s="1180"/>
      <c r="P6" s="1180"/>
      <c r="Q6" s="1180"/>
    </row>
    <row r="7" spans="1:17" ht="89.25" customHeight="1">
      <c r="A7" s="1213"/>
      <c r="B7" s="1017" t="s">
        <v>700</v>
      </c>
      <c r="C7" s="1017" t="s">
        <v>701</v>
      </c>
      <c r="D7" s="1025" t="s">
        <v>699</v>
      </c>
      <c r="E7" s="1017" t="s">
        <v>813</v>
      </c>
      <c r="F7" s="1211"/>
      <c r="G7" s="207"/>
      <c r="H7" s="208">
        <v>2021</v>
      </c>
      <c r="I7" s="208"/>
      <c r="J7" s="208">
        <v>2020</v>
      </c>
      <c r="K7" s="208"/>
      <c r="L7" t="s">
        <v>993</v>
      </c>
      <c r="N7" s="208">
        <v>2021</v>
      </c>
      <c r="O7" s="208">
        <v>2020</v>
      </c>
      <c r="Q7" t="s">
        <v>993</v>
      </c>
    </row>
    <row r="8" spans="1:17" ht="26.25" customHeight="1">
      <c r="A8" s="170" t="s">
        <v>583</v>
      </c>
      <c r="B8" s="174">
        <v>517517.51671999996</v>
      </c>
      <c r="C8" s="174">
        <v>207007.00668799999</v>
      </c>
      <c r="D8" s="174">
        <f t="shared" ref="D8:D18" si="0">C8+B8</f>
        <v>724524.52340799989</v>
      </c>
      <c r="E8" s="181">
        <f>C8/D8</f>
        <v>0.28571428571428575</v>
      </c>
      <c r="F8" s="123" t="s">
        <v>599</v>
      </c>
      <c r="G8" s="281"/>
      <c r="H8" s="327">
        <v>516.9561276799999</v>
      </c>
      <c r="I8" s="209"/>
      <c r="J8" s="327">
        <v>459.89047699999998</v>
      </c>
      <c r="K8" s="517">
        <f>+H8-J8</f>
        <v>57.065650679999919</v>
      </c>
      <c r="L8" s="149">
        <f>+K8/J8</f>
        <v>0.12408530624999205</v>
      </c>
      <c r="M8" s="205"/>
      <c r="N8" s="254">
        <v>517517.51671999996</v>
      </c>
      <c r="O8" s="174">
        <v>439206.29255000001</v>
      </c>
      <c r="P8" s="180">
        <f>+N8-O8</f>
        <v>78311.224169999943</v>
      </c>
      <c r="Q8" s="516">
        <f>+P8/O8</f>
        <v>0.17830168988547643</v>
      </c>
    </row>
    <row r="9" spans="1:17" ht="20.149999999999999" customHeight="1">
      <c r="A9" s="721" t="s">
        <v>325</v>
      </c>
      <c r="B9" s="722">
        <v>114082.25522000001</v>
      </c>
      <c r="C9" s="722">
        <v>45632.90208800001</v>
      </c>
      <c r="D9" s="722">
        <f t="shared" si="0"/>
        <v>159715.15730800002</v>
      </c>
      <c r="E9" s="723">
        <f t="shared" ref="E9:E18" si="1">C9/D9</f>
        <v>0.28571428571428575</v>
      </c>
      <c r="F9" s="724" t="s">
        <v>363</v>
      </c>
      <c r="G9" s="281"/>
      <c r="H9" s="452">
        <v>164.76056399999999</v>
      </c>
      <c r="I9" s="209"/>
      <c r="J9" s="513">
        <v>120.29385000000001</v>
      </c>
      <c r="K9" s="517">
        <f t="shared" ref="K9:K19" si="2">+H9-J9</f>
        <v>44.466713999999982</v>
      </c>
      <c r="L9" s="149">
        <f t="shared" ref="L9:L19" si="3">+K9/J9</f>
        <v>0.36965076768263699</v>
      </c>
      <c r="M9" s="205"/>
      <c r="N9" s="388">
        <v>114082.25522000001</v>
      </c>
      <c r="O9" s="519">
        <v>89596.890000000014</v>
      </c>
      <c r="P9" s="180">
        <f t="shared" ref="P9:P19" si="4">+N9-O9</f>
        <v>24485.365219999992</v>
      </c>
      <c r="Q9" s="516">
        <f t="shared" ref="Q9:Q19" si="5">+P9/O9</f>
        <v>0.27328365102851215</v>
      </c>
    </row>
    <row r="10" spans="1:17" ht="20.149999999999999" customHeight="1">
      <c r="A10" s="170" t="s">
        <v>323</v>
      </c>
      <c r="B10" s="174">
        <v>63174.785870000007</v>
      </c>
      <c r="C10" s="174">
        <v>25269.914348000006</v>
      </c>
      <c r="D10" s="174">
        <f t="shared" si="0"/>
        <v>88444.700218000013</v>
      </c>
      <c r="E10" s="181">
        <f t="shared" si="1"/>
        <v>0.28571428571428575</v>
      </c>
      <c r="F10" s="123" t="s">
        <v>364</v>
      </c>
      <c r="G10" s="281"/>
      <c r="H10" s="286">
        <v>66.745881999999995</v>
      </c>
      <c r="I10" s="209"/>
      <c r="J10" s="286">
        <v>61.860512999999997</v>
      </c>
      <c r="K10" s="517">
        <f t="shared" si="2"/>
        <v>4.8853689999999972</v>
      </c>
      <c r="L10" s="149">
        <f t="shared" si="3"/>
        <v>7.8973949019789047E-2</v>
      </c>
      <c r="M10" s="205"/>
      <c r="N10" s="174">
        <v>63174.785870000007</v>
      </c>
      <c r="O10" s="174">
        <v>61734.883999999991</v>
      </c>
      <c r="P10" s="180">
        <f t="shared" si="4"/>
        <v>1439.9018700000161</v>
      </c>
      <c r="Q10" s="516">
        <f t="shared" si="5"/>
        <v>2.3323958460827694E-2</v>
      </c>
    </row>
    <row r="11" spans="1:17" ht="20.149999999999999" customHeight="1">
      <c r="A11" s="721" t="s">
        <v>388</v>
      </c>
      <c r="B11" s="722">
        <v>204970.24900000001</v>
      </c>
      <c r="C11" s="722">
        <v>81988.099600000001</v>
      </c>
      <c r="D11" s="722">
        <f t="shared" si="0"/>
        <v>286958.34860000003</v>
      </c>
      <c r="E11" s="723">
        <f t="shared" si="1"/>
        <v>0.2857142857142857</v>
      </c>
      <c r="F11" s="724" t="s">
        <v>392</v>
      </c>
      <c r="G11" s="281"/>
      <c r="H11" s="452">
        <v>251.87835100000001</v>
      </c>
      <c r="I11" s="209"/>
      <c r="J11" s="513">
        <v>258.01997499999999</v>
      </c>
      <c r="K11" s="517">
        <f t="shared" si="2"/>
        <v>-6.1416239999999789</v>
      </c>
      <c r="L11" s="518">
        <f t="shared" si="3"/>
        <v>-2.3802901306381335E-2</v>
      </c>
      <c r="M11" s="205"/>
      <c r="N11" s="388">
        <v>204970.24900000001</v>
      </c>
      <c r="O11" s="519">
        <v>237810.06500000003</v>
      </c>
      <c r="P11" s="180">
        <f t="shared" si="4"/>
        <v>-32839.816000000021</v>
      </c>
      <c r="Q11" s="521">
        <f t="shared" si="5"/>
        <v>-0.13809262446482246</v>
      </c>
    </row>
    <row r="12" spans="1:17" ht="20.149999999999999" customHeight="1">
      <c r="A12" s="170" t="s">
        <v>326</v>
      </c>
      <c r="B12" s="174">
        <v>141971.35565000001</v>
      </c>
      <c r="C12" s="174">
        <v>56788.542260000002</v>
      </c>
      <c r="D12" s="174">
        <f t="shared" si="0"/>
        <v>198759.89791</v>
      </c>
      <c r="E12" s="181">
        <f t="shared" si="1"/>
        <v>0.2857142857142857</v>
      </c>
      <c r="F12" s="123" t="s">
        <v>365</v>
      </c>
      <c r="G12" s="281"/>
      <c r="H12" s="286">
        <v>159.64659900000001</v>
      </c>
      <c r="I12" s="209"/>
      <c r="J12" s="286">
        <v>292.835981</v>
      </c>
      <c r="K12" s="517">
        <f t="shared" si="2"/>
        <v>-133.18938199999999</v>
      </c>
      <c r="L12" s="518">
        <f t="shared" si="3"/>
        <v>-0.45482587742521979</v>
      </c>
      <c r="M12" s="205"/>
      <c r="N12" s="174">
        <v>141971.35565000001</v>
      </c>
      <c r="O12" s="174">
        <v>252277.71099999998</v>
      </c>
      <c r="P12" s="180">
        <f t="shared" si="4"/>
        <v>-110306.35534999997</v>
      </c>
      <c r="Q12" s="521">
        <f t="shared" si="5"/>
        <v>-0.43724177975437545</v>
      </c>
    </row>
    <row r="13" spans="1:17" ht="20.149999999999999" customHeight="1">
      <c r="A13" s="721" t="s">
        <v>389</v>
      </c>
      <c r="B13" s="722">
        <v>123359.34110000001</v>
      </c>
      <c r="C13" s="722">
        <v>49343.736440000001</v>
      </c>
      <c r="D13" s="722">
        <v>172703.07754</v>
      </c>
      <c r="E13" s="723">
        <f t="shared" si="1"/>
        <v>0.2857142857142857</v>
      </c>
      <c r="F13" s="724" t="s">
        <v>393</v>
      </c>
      <c r="G13" s="281"/>
      <c r="H13" s="452">
        <v>45.592109879999995</v>
      </c>
      <c r="I13" s="209"/>
      <c r="J13" s="513">
        <v>143.40105600000001</v>
      </c>
      <c r="K13" s="517">
        <f t="shared" si="2"/>
        <v>-97.808946120000016</v>
      </c>
      <c r="L13" s="518">
        <f t="shared" si="3"/>
        <v>-0.68206573123143532</v>
      </c>
      <c r="M13" s="205"/>
      <c r="N13" s="388">
        <v>143512.579</v>
      </c>
      <c r="O13" s="519">
        <v>133733.20699999999</v>
      </c>
      <c r="P13" s="180">
        <f t="shared" si="4"/>
        <v>9779.372000000003</v>
      </c>
      <c r="Q13" s="522">
        <f t="shared" si="5"/>
        <v>7.3125981342838833E-2</v>
      </c>
    </row>
    <row r="14" spans="1:17" ht="20.149999999999999" customHeight="1">
      <c r="A14" s="170" t="s">
        <v>324</v>
      </c>
      <c r="B14" s="174">
        <v>58678.971750000004</v>
      </c>
      <c r="C14" s="174">
        <v>23471.5887</v>
      </c>
      <c r="D14" s="174">
        <f t="shared" si="0"/>
        <v>82150.560450000004</v>
      </c>
      <c r="E14" s="181">
        <f t="shared" si="1"/>
        <v>0.2857142857142857</v>
      </c>
      <c r="F14" s="123" t="s">
        <v>366</v>
      </c>
      <c r="G14" s="281"/>
      <c r="H14" s="286">
        <v>146.001485</v>
      </c>
      <c r="I14" s="209"/>
      <c r="J14" s="286">
        <v>95.168088999999995</v>
      </c>
      <c r="K14" s="517">
        <f t="shared" si="2"/>
        <v>50.833396000000008</v>
      </c>
      <c r="L14" s="149">
        <f t="shared" si="3"/>
        <v>0.53414328830328839</v>
      </c>
      <c r="M14" s="205"/>
      <c r="N14" s="174">
        <v>58678.971750000004</v>
      </c>
      <c r="O14" s="174">
        <v>40101.869870000002</v>
      </c>
      <c r="P14" s="180">
        <f t="shared" si="4"/>
        <v>18577.101880000002</v>
      </c>
      <c r="Q14" s="516">
        <f t="shared" si="5"/>
        <v>0.46324777224159897</v>
      </c>
    </row>
    <row r="15" spans="1:17" ht="20.149999999999999" customHeight="1">
      <c r="A15" s="721" t="s">
        <v>87</v>
      </c>
      <c r="B15" s="722">
        <v>142529.18150999999</v>
      </c>
      <c r="C15" s="722">
        <v>57011.672603999992</v>
      </c>
      <c r="D15" s="722">
        <f t="shared" si="0"/>
        <v>199540.85411399999</v>
      </c>
      <c r="E15" s="723">
        <f t="shared" si="1"/>
        <v>0.2857142857142857</v>
      </c>
      <c r="F15" s="724" t="s">
        <v>367</v>
      </c>
      <c r="G15" s="281"/>
      <c r="H15" s="452">
        <v>277.34328713000002</v>
      </c>
      <c r="I15" s="209"/>
      <c r="J15" s="513">
        <v>108.86113572727272</v>
      </c>
      <c r="K15" s="517">
        <f t="shared" si="2"/>
        <v>168.48215140272731</v>
      </c>
      <c r="L15" s="149">
        <f t="shared" si="3"/>
        <v>1.5476795302303452</v>
      </c>
      <c r="M15" s="205"/>
      <c r="N15" s="388">
        <v>142529.18150999999</v>
      </c>
      <c r="O15" s="519">
        <v>92582.684000000008</v>
      </c>
      <c r="P15" s="180">
        <f t="shared" si="4"/>
        <v>49946.497509999987</v>
      </c>
      <c r="Q15" s="516">
        <f t="shared" si="5"/>
        <v>0.53947990436310944</v>
      </c>
    </row>
    <row r="16" spans="1:17" ht="20.149999999999999" customHeight="1">
      <c r="A16" s="170" t="s">
        <v>88</v>
      </c>
      <c r="B16" s="174">
        <v>333334.48199999996</v>
      </c>
      <c r="C16" s="174">
        <v>133333.7928</v>
      </c>
      <c r="D16" s="174">
        <f t="shared" si="0"/>
        <v>466668.27479999996</v>
      </c>
      <c r="E16" s="181">
        <f t="shared" si="1"/>
        <v>0.28571428571428575</v>
      </c>
      <c r="F16" s="123" t="s">
        <v>368</v>
      </c>
      <c r="G16" s="281"/>
      <c r="H16" s="287">
        <v>362.18294100000003</v>
      </c>
      <c r="I16" s="209"/>
      <c r="J16" s="287">
        <v>301.09539063700004</v>
      </c>
      <c r="K16" s="517">
        <f t="shared" si="2"/>
        <v>61.087550362999991</v>
      </c>
      <c r="L16" s="149">
        <f t="shared" si="3"/>
        <v>0.20288437572479151</v>
      </c>
      <c r="M16" s="205"/>
      <c r="N16" s="174">
        <v>333334.48199999996</v>
      </c>
      <c r="O16" s="174">
        <v>301885.89445000002</v>
      </c>
      <c r="P16" s="180">
        <f t="shared" si="4"/>
        <v>31448.587549999938</v>
      </c>
      <c r="Q16" s="516">
        <f t="shared" si="5"/>
        <v>0.10417375613821077</v>
      </c>
    </row>
    <row r="17" spans="1:17" ht="20.149999999999999" customHeight="1">
      <c r="A17" s="721" t="s">
        <v>390</v>
      </c>
      <c r="B17" s="722">
        <v>31187.674999999999</v>
      </c>
      <c r="C17" s="722">
        <v>12475.07</v>
      </c>
      <c r="D17" s="722">
        <f t="shared" si="0"/>
        <v>43662.744999999995</v>
      </c>
      <c r="E17" s="723">
        <f t="shared" si="1"/>
        <v>0.28571428571428575</v>
      </c>
      <c r="F17" s="725" t="s">
        <v>394</v>
      </c>
      <c r="G17" s="281"/>
      <c r="H17" s="453">
        <v>38.523241980000002</v>
      </c>
      <c r="I17" s="209"/>
      <c r="J17" s="514">
        <v>37.259308980000007</v>
      </c>
      <c r="K17" s="517">
        <f t="shared" si="2"/>
        <v>1.2639329999999944</v>
      </c>
      <c r="L17" s="149">
        <f t="shared" si="3"/>
        <v>3.3922609801444424E-2</v>
      </c>
      <c r="M17" s="205"/>
      <c r="N17" s="388">
        <v>31187.674999999999</v>
      </c>
      <c r="O17" s="519">
        <v>29691.64</v>
      </c>
      <c r="P17" s="180">
        <f t="shared" si="4"/>
        <v>1496.0349999999999</v>
      </c>
      <c r="Q17" s="516">
        <f t="shared" si="5"/>
        <v>5.0385731471889052E-2</v>
      </c>
    </row>
    <row r="18" spans="1:17" ht="20.149999999999999" customHeight="1">
      <c r="A18" s="1018" t="s">
        <v>91</v>
      </c>
      <c r="B18" s="328">
        <v>36455.747000000003</v>
      </c>
      <c r="C18" s="328">
        <v>14582.2988</v>
      </c>
      <c r="D18" s="328">
        <f t="shared" si="0"/>
        <v>51038.045800000007</v>
      </c>
      <c r="E18" s="1019">
        <f t="shared" si="1"/>
        <v>0.2857142857142857</v>
      </c>
      <c r="F18" s="1020" t="s">
        <v>804</v>
      </c>
      <c r="G18" s="281"/>
      <c r="H18" s="330">
        <v>46.957996999999999</v>
      </c>
      <c r="I18" s="209"/>
      <c r="J18" s="330">
        <v>40.285519999999998</v>
      </c>
      <c r="K18" s="517">
        <f t="shared" si="2"/>
        <v>6.6724770000000007</v>
      </c>
      <c r="L18" s="149">
        <f t="shared" si="3"/>
        <v>0.16562966048346903</v>
      </c>
      <c r="M18" s="205"/>
      <c r="N18" s="253">
        <v>36455.747000000003</v>
      </c>
      <c r="O18" s="328">
        <v>36104.679000000004</v>
      </c>
      <c r="P18" s="180">
        <f t="shared" si="4"/>
        <v>351.0679999999993</v>
      </c>
      <c r="Q18" s="516">
        <f t="shared" si="5"/>
        <v>9.7236150472352709E-3</v>
      </c>
    </row>
    <row r="19" spans="1:17" ht="20.25" customHeight="1">
      <c r="A19" s="1021" t="s">
        <v>12</v>
      </c>
      <c r="B19" s="984">
        <f>SUM(B8:B18)</f>
        <v>1767261.56082</v>
      </c>
      <c r="C19" s="984">
        <f>SUM(C8:C18)</f>
        <v>706904.62432799989</v>
      </c>
      <c r="D19" s="984">
        <f>SUM(D8:D18)</f>
        <v>2474166.1851479998</v>
      </c>
      <c r="E19" s="1022">
        <f>C19/D19</f>
        <v>0.2857142857142857</v>
      </c>
      <c r="F19" s="1023" t="s">
        <v>566</v>
      </c>
      <c r="G19" s="281"/>
      <c r="H19" s="450">
        <f>SUM(H8:H18)</f>
        <v>2076.5885856699997</v>
      </c>
      <c r="I19" s="209"/>
      <c r="J19" s="515">
        <f>SUM(J8:J18)</f>
        <v>1918.9712963442726</v>
      </c>
      <c r="K19" s="517">
        <f t="shared" si="2"/>
        <v>157.61728932572714</v>
      </c>
      <c r="L19" s="149">
        <f t="shared" si="3"/>
        <v>8.2136345460713897E-2</v>
      </c>
      <c r="M19" s="205"/>
      <c r="N19" s="385">
        <f>SUM(N8:N18)</f>
        <v>1787414.7987200001</v>
      </c>
      <c r="O19" s="520">
        <f>SUM(O8:O18)</f>
        <v>1714725.81687</v>
      </c>
      <c r="P19" s="180">
        <f t="shared" si="4"/>
        <v>72688.981850000098</v>
      </c>
      <c r="Q19" s="516">
        <f t="shared" si="5"/>
        <v>4.2391023179836416E-2</v>
      </c>
    </row>
    <row r="20" spans="1:17" ht="20.25" customHeight="1">
      <c r="A20" s="171"/>
      <c r="B20" s="159"/>
      <c r="C20" s="159"/>
      <c r="D20" s="159"/>
      <c r="E20" s="280"/>
      <c r="F20" s="172"/>
    </row>
    <row r="21" spans="1:17" ht="20.25" customHeight="1">
      <c r="A21" s="171"/>
      <c r="B21" s="162"/>
      <c r="C21" s="162"/>
      <c r="D21" s="162"/>
      <c r="E21" s="179"/>
      <c r="F21" s="172"/>
    </row>
    <row r="22" spans="1:17">
      <c r="B22" t="s">
        <v>397</v>
      </c>
    </row>
    <row r="23" spans="1:17" ht="43.5">
      <c r="A23" s="109" t="s">
        <v>683</v>
      </c>
      <c r="B23" s="118">
        <f>+B8</f>
        <v>517517.51671999996</v>
      </c>
      <c r="C23" s="118"/>
      <c r="D23" s="118"/>
      <c r="E23" s="109"/>
    </row>
    <row r="24" spans="1:17" ht="29">
      <c r="A24" s="109" t="s">
        <v>440</v>
      </c>
      <c r="B24" s="118">
        <f t="shared" ref="B24:B32" si="6">+B9</f>
        <v>114082.25522000001</v>
      </c>
      <c r="C24" s="118"/>
      <c r="D24" s="118"/>
      <c r="E24" s="109"/>
    </row>
    <row r="25" spans="1:17" ht="29">
      <c r="A25" s="109" t="s">
        <v>441</v>
      </c>
      <c r="B25" s="118">
        <f t="shared" si="6"/>
        <v>63174.785870000007</v>
      </c>
      <c r="C25" s="118"/>
      <c r="D25" s="118"/>
      <c r="E25" s="109"/>
    </row>
    <row r="26" spans="1:17" ht="29">
      <c r="A26" s="109" t="s">
        <v>442</v>
      </c>
      <c r="B26" s="118">
        <f t="shared" si="6"/>
        <v>204970.24900000001</v>
      </c>
      <c r="C26" s="118"/>
      <c r="D26" s="118"/>
      <c r="E26" s="109"/>
    </row>
    <row r="27" spans="1:17" ht="29">
      <c r="A27" s="109" t="s">
        <v>443</v>
      </c>
      <c r="B27" s="118">
        <f t="shared" si="6"/>
        <v>141971.35565000001</v>
      </c>
      <c r="C27" s="118"/>
      <c r="D27" s="118"/>
      <c r="E27" s="109"/>
    </row>
    <row r="28" spans="1:17" ht="29">
      <c r="A28" s="109" t="s">
        <v>444</v>
      </c>
      <c r="B28" s="118">
        <f t="shared" si="6"/>
        <v>123359.34110000001</v>
      </c>
      <c r="C28" s="118"/>
      <c r="D28" s="118"/>
      <c r="E28" s="109"/>
    </row>
    <row r="29" spans="1:17" ht="29">
      <c r="A29" s="109" t="s">
        <v>445</v>
      </c>
      <c r="B29" s="118">
        <f t="shared" si="6"/>
        <v>58678.971750000004</v>
      </c>
      <c r="C29" s="118"/>
      <c r="D29" s="118"/>
      <c r="E29" s="109"/>
    </row>
    <row r="30" spans="1:17" ht="29">
      <c r="A30" s="109" t="s">
        <v>446</v>
      </c>
      <c r="B30" s="118">
        <f t="shared" si="6"/>
        <v>142529.18150999999</v>
      </c>
      <c r="C30" s="118"/>
      <c r="D30" s="118"/>
      <c r="E30" s="109"/>
    </row>
    <row r="31" spans="1:17" ht="43.5">
      <c r="A31" s="109" t="s">
        <v>447</v>
      </c>
      <c r="B31" s="118">
        <f t="shared" si="6"/>
        <v>333334.48199999996</v>
      </c>
      <c r="C31" s="118"/>
      <c r="D31" s="118"/>
      <c r="E31" s="109"/>
    </row>
    <row r="32" spans="1:17">
      <c r="A32" s="169" t="s">
        <v>685</v>
      </c>
      <c r="B32" s="118">
        <f t="shared" si="6"/>
        <v>31187.674999999999</v>
      </c>
    </row>
    <row r="33" spans="1:2">
      <c r="A33" t="s">
        <v>806</v>
      </c>
      <c r="B33" s="118">
        <f>B18</f>
        <v>36455.747000000003</v>
      </c>
    </row>
  </sheetData>
  <mergeCells count="8">
    <mergeCell ref="H6:K6"/>
    <mergeCell ref="N6:Q6"/>
    <mergeCell ref="A1:F1"/>
    <mergeCell ref="A3:F3"/>
    <mergeCell ref="A2:F2"/>
    <mergeCell ref="A4:F4"/>
    <mergeCell ref="F6:F7"/>
    <mergeCell ref="A6:A7"/>
  </mergeCells>
  <printOptions horizontalCentered="1"/>
  <pageMargins left="0" right="0" top="0.74803149606299213" bottom="0" header="0" footer="0"/>
  <pageSetup paperSize="9" scale="89"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E34"/>
  <sheetViews>
    <sheetView rightToLeft="1" view="pageBreakPreview" zoomScale="80" zoomScaleNormal="100" zoomScaleSheetLayoutView="80" workbookViewId="0">
      <selection activeCell="C13" sqref="C13"/>
    </sheetView>
  </sheetViews>
  <sheetFormatPr defaultRowHeight="14.5"/>
  <cols>
    <col min="1" max="1" width="35.6328125" customWidth="1"/>
    <col min="2" max="3" width="30.36328125" customWidth="1"/>
    <col min="4" max="4" width="35.6328125" customWidth="1"/>
  </cols>
  <sheetData>
    <row r="1" spans="1:5" ht="24.5">
      <c r="A1" s="1183" t="s">
        <v>842</v>
      </c>
      <c r="B1" s="1183"/>
      <c r="C1" s="1183"/>
      <c r="D1" s="1183"/>
    </row>
    <row r="2" spans="1:5" ht="24.5">
      <c r="A2" s="1183" t="s">
        <v>843</v>
      </c>
      <c r="B2" s="1183"/>
      <c r="C2" s="1183"/>
      <c r="D2" s="1183"/>
    </row>
    <row r="3" spans="1:5" ht="34.5" customHeight="1">
      <c r="A3" s="1204" t="s">
        <v>729</v>
      </c>
      <c r="B3" s="1204"/>
      <c r="C3" s="1204"/>
      <c r="D3" s="1204"/>
    </row>
    <row r="4" spans="1:5" ht="18.75" customHeight="1">
      <c r="A4" s="1185">
        <v>2021</v>
      </c>
      <c r="B4" s="1185"/>
      <c r="C4" s="1185"/>
      <c r="D4" s="1185"/>
    </row>
    <row r="5" spans="1:5" ht="18.75" customHeight="1">
      <c r="A5" s="1010"/>
      <c r="B5" s="1010"/>
      <c r="C5" s="1010"/>
      <c r="D5" s="1010"/>
    </row>
    <row r="6" spans="1:5" ht="17.25" customHeight="1">
      <c r="A6" s="1011" t="s">
        <v>191</v>
      </c>
      <c r="B6" s="1000"/>
      <c r="C6" s="1012"/>
      <c r="D6" s="997" t="s">
        <v>192</v>
      </c>
    </row>
    <row r="7" spans="1:5" ht="69.75" customHeight="1">
      <c r="A7" s="1205" t="s">
        <v>328</v>
      </c>
      <c r="B7" s="1016" t="s">
        <v>827</v>
      </c>
      <c r="C7" s="1075" t="s">
        <v>1008</v>
      </c>
      <c r="D7" s="1210" t="s">
        <v>329</v>
      </c>
    </row>
    <row r="8" spans="1:5" ht="57.75" customHeight="1">
      <c r="A8" s="1206"/>
      <c r="B8" s="1017" t="s">
        <v>828</v>
      </c>
      <c r="C8" s="1017" t="s">
        <v>520</v>
      </c>
      <c r="D8" s="1211"/>
      <c r="E8" s="207"/>
    </row>
    <row r="9" spans="1:5" ht="20.149999999999999" customHeight="1">
      <c r="A9" s="112" t="s">
        <v>583</v>
      </c>
      <c r="B9" s="150">
        <v>93153.153009600006</v>
      </c>
      <c r="C9" s="150">
        <v>2075.1652600000002</v>
      </c>
      <c r="D9" s="122" t="s">
        <v>599</v>
      </c>
      <c r="E9" s="207"/>
    </row>
    <row r="10" spans="1:5" ht="20.149999999999999" customHeight="1">
      <c r="A10" s="709" t="s">
        <v>325</v>
      </c>
      <c r="B10" s="726">
        <v>20534.805939600003</v>
      </c>
      <c r="C10" s="726">
        <v>474.88299999999998</v>
      </c>
      <c r="D10" s="694" t="s">
        <v>363</v>
      </c>
      <c r="E10" s="207"/>
    </row>
    <row r="11" spans="1:5" ht="20.149999999999999" customHeight="1">
      <c r="A11" s="110" t="s">
        <v>323</v>
      </c>
      <c r="B11" s="152">
        <v>11371.4614566</v>
      </c>
      <c r="C11" s="151">
        <v>299.63112000000001</v>
      </c>
      <c r="D11" s="122" t="s">
        <v>364</v>
      </c>
      <c r="E11" s="207"/>
    </row>
    <row r="12" spans="1:5" ht="20.149999999999999" customHeight="1">
      <c r="A12" s="709" t="s">
        <v>388</v>
      </c>
      <c r="B12" s="726">
        <v>36894.644820000009</v>
      </c>
      <c r="C12" s="726">
        <v>363.21199999999999</v>
      </c>
      <c r="D12" s="694" t="s">
        <v>392</v>
      </c>
      <c r="E12" s="207"/>
    </row>
    <row r="13" spans="1:5" ht="20.149999999999999" customHeight="1">
      <c r="A13" s="110" t="s">
        <v>326</v>
      </c>
      <c r="B13" s="152">
        <v>25554.844017000003</v>
      </c>
      <c r="C13" s="152">
        <v>177.00400000000002</v>
      </c>
      <c r="D13" s="122" t="s">
        <v>365</v>
      </c>
      <c r="E13" s="207"/>
    </row>
    <row r="14" spans="1:5" ht="20.149999999999999" customHeight="1">
      <c r="A14" s="709" t="s">
        <v>389</v>
      </c>
      <c r="B14" s="726">
        <v>22204.681398000001</v>
      </c>
      <c r="C14" s="727">
        <v>0.120562</v>
      </c>
      <c r="D14" s="694" t="s">
        <v>393</v>
      </c>
      <c r="E14" s="207"/>
    </row>
    <row r="15" spans="1:5" ht="20.149999999999999" customHeight="1">
      <c r="A15" s="110" t="s">
        <v>324</v>
      </c>
      <c r="B15" s="152">
        <v>10562.214915</v>
      </c>
      <c r="C15" s="152">
        <v>55.258000000000003</v>
      </c>
      <c r="D15" s="122" t="s">
        <v>366</v>
      </c>
      <c r="E15" s="207"/>
    </row>
    <row r="16" spans="1:5" ht="20.149999999999999" customHeight="1">
      <c r="A16" s="709" t="s">
        <v>87</v>
      </c>
      <c r="B16" s="726">
        <v>25655.252671800001</v>
      </c>
      <c r="C16" s="726">
        <v>1385.2663400000001</v>
      </c>
      <c r="D16" s="694" t="s">
        <v>367</v>
      </c>
      <c r="E16" s="207"/>
    </row>
    <row r="17" spans="1:5" ht="20.149999999999999" customHeight="1">
      <c r="A17" s="124" t="s">
        <v>88</v>
      </c>
      <c r="B17" s="153">
        <v>60000.206760000001</v>
      </c>
      <c r="C17" s="153">
        <v>2236.7132000000001</v>
      </c>
      <c r="D17" s="182" t="s">
        <v>368</v>
      </c>
      <c r="E17" s="207"/>
    </row>
    <row r="18" spans="1:5" ht="20.149999999999999" customHeight="1">
      <c r="A18" s="716" t="s">
        <v>390</v>
      </c>
      <c r="B18" s="728">
        <v>5613.781500000001</v>
      </c>
      <c r="C18" s="720">
        <v>0</v>
      </c>
      <c r="D18" s="729" t="s">
        <v>394</v>
      </c>
      <c r="E18" s="207"/>
    </row>
    <row r="19" spans="1:5" ht="20.149999999999999" customHeight="1">
      <c r="A19" s="244" t="s">
        <v>91</v>
      </c>
      <c r="B19" s="310">
        <v>6562.0344600000008</v>
      </c>
      <c r="C19" s="245">
        <v>778.37199999999996</v>
      </c>
      <c r="D19" s="246" t="s">
        <v>804</v>
      </c>
      <c r="E19" s="207"/>
    </row>
    <row r="20" spans="1:5" ht="18.75" customHeight="1">
      <c r="A20" s="1013" t="s">
        <v>12</v>
      </c>
      <c r="B20" s="1014">
        <f>SUM(B9:B19)</f>
        <v>318107.08094760001</v>
      </c>
      <c r="C20" s="1014">
        <f>SUM(C9:C19)</f>
        <v>7845.6254820000004</v>
      </c>
      <c r="D20" s="1015" t="s">
        <v>9</v>
      </c>
      <c r="E20" s="207"/>
    </row>
    <row r="21" spans="1:5">
      <c r="A21" s="207"/>
      <c r="B21" s="159"/>
      <c r="C21" s="159"/>
      <c r="D21" s="207"/>
    </row>
    <row r="26" spans="1:5">
      <c r="A26" s="109"/>
    </row>
    <row r="27" spans="1:5">
      <c r="A27" s="109"/>
    </row>
    <row r="28" spans="1:5">
      <c r="A28" s="109"/>
    </row>
    <row r="29" spans="1:5">
      <c r="A29" s="109"/>
    </row>
    <row r="30" spans="1:5">
      <c r="A30" s="109"/>
    </row>
    <row r="31" spans="1:5">
      <c r="A31" s="109"/>
    </row>
    <row r="32" spans="1:5">
      <c r="A32" s="109"/>
    </row>
    <row r="33" spans="1:1">
      <c r="A33" s="109"/>
    </row>
    <row r="34" spans="1:1">
      <c r="A34" s="109"/>
    </row>
  </sheetData>
  <mergeCells count="6">
    <mergeCell ref="A1:D1"/>
    <mergeCell ref="A3:D3"/>
    <mergeCell ref="A2:D2"/>
    <mergeCell ref="A4:D4"/>
    <mergeCell ref="A7:A8"/>
    <mergeCell ref="D7:D8"/>
  </mergeCells>
  <printOptions horizontalCentered="1"/>
  <pageMargins left="0" right="0" top="0.74803149606299213" bottom="0" header="0" footer="0"/>
  <pageSetup paperSize="9" scale="9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36"/>
  <sheetViews>
    <sheetView rightToLeft="1" view="pageBreakPreview" zoomScaleNormal="100" zoomScaleSheetLayoutView="100" workbookViewId="0">
      <selection activeCell="C13" sqref="C13"/>
    </sheetView>
  </sheetViews>
  <sheetFormatPr defaultColWidth="9" defaultRowHeight="12.5"/>
  <cols>
    <col min="1" max="16384" width="9" style="275"/>
  </cols>
  <sheetData>
    <row r="1" spans="1:8">
      <c r="A1" s="274"/>
      <c r="B1" s="274"/>
      <c r="C1" s="274"/>
      <c r="D1" s="274"/>
      <c r="E1" s="274"/>
      <c r="F1" s="274"/>
      <c r="G1" s="274"/>
      <c r="H1" s="274"/>
    </row>
    <row r="2" spans="1:8">
      <c r="A2" s="274"/>
      <c r="B2" s="274"/>
      <c r="C2" s="274"/>
      <c r="D2" s="274"/>
      <c r="E2" s="274"/>
      <c r="F2" s="274"/>
      <c r="G2" s="274"/>
      <c r="H2" s="274"/>
    </row>
    <row r="3" spans="1:8">
      <c r="A3" s="274"/>
      <c r="B3" s="274"/>
      <c r="C3" s="274"/>
      <c r="D3" s="274"/>
      <c r="E3" s="274"/>
      <c r="F3" s="274"/>
      <c r="G3" s="274"/>
      <c r="H3" s="274"/>
    </row>
    <row r="4" spans="1:8">
      <c r="A4" s="274"/>
      <c r="B4" s="274"/>
      <c r="C4" s="274"/>
      <c r="D4" s="274"/>
      <c r="E4" s="274"/>
      <c r="F4" s="274"/>
      <c r="G4" s="274"/>
      <c r="H4" s="274"/>
    </row>
    <row r="5" spans="1:8">
      <c r="A5" s="274"/>
      <c r="B5" s="274"/>
      <c r="C5" s="274"/>
      <c r="D5" s="274"/>
      <c r="E5" s="274"/>
      <c r="F5" s="274"/>
      <c r="G5" s="274"/>
      <c r="H5" s="274"/>
    </row>
    <row r="6" spans="1:8">
      <c r="A6" s="274"/>
      <c r="B6" s="274"/>
      <c r="C6" s="274"/>
      <c r="D6" s="274"/>
      <c r="E6" s="274"/>
      <c r="F6" s="274"/>
      <c r="G6" s="274"/>
      <c r="H6" s="274"/>
    </row>
    <row r="7" spans="1:8">
      <c r="A7" s="274"/>
      <c r="B7" s="274"/>
      <c r="C7" s="274"/>
      <c r="D7" s="274"/>
      <c r="E7" s="274"/>
      <c r="F7" s="274"/>
      <c r="G7" s="274"/>
      <c r="H7" s="274"/>
    </row>
    <row r="8" spans="1:8">
      <c r="A8" s="274"/>
      <c r="B8" s="274"/>
      <c r="C8" s="274"/>
      <c r="D8" s="274"/>
      <c r="E8" s="274"/>
      <c r="F8" s="274"/>
      <c r="G8" s="274"/>
      <c r="H8" s="274"/>
    </row>
    <row r="9" spans="1:8">
      <c r="A9" s="274"/>
      <c r="B9" s="274"/>
      <c r="C9" s="274"/>
      <c r="D9" s="274"/>
      <c r="E9" s="274"/>
      <c r="F9" s="274"/>
      <c r="G9" s="274"/>
      <c r="H9" s="274"/>
    </row>
    <row r="10" spans="1:8">
      <c r="A10" s="274"/>
      <c r="B10" s="274"/>
      <c r="C10" s="274"/>
      <c r="D10" s="274"/>
      <c r="E10" s="274"/>
      <c r="F10" s="274"/>
      <c r="G10" s="274"/>
      <c r="H10" s="274"/>
    </row>
    <row r="11" spans="1:8">
      <c r="A11" s="274"/>
      <c r="B11" s="274"/>
      <c r="C11" s="274"/>
      <c r="D11" s="274"/>
      <c r="E11" s="274"/>
      <c r="F11" s="274"/>
      <c r="G11" s="274"/>
      <c r="H11" s="274"/>
    </row>
    <row r="12" spans="1:8">
      <c r="A12" s="274"/>
      <c r="B12" s="274"/>
      <c r="C12" s="274"/>
      <c r="D12" s="274"/>
      <c r="E12" s="274"/>
      <c r="F12" s="274"/>
      <c r="G12" s="274"/>
      <c r="H12" s="274"/>
    </row>
    <row r="13" spans="1:8">
      <c r="A13" s="274"/>
      <c r="B13" s="274"/>
      <c r="C13" s="274"/>
      <c r="D13" s="274"/>
      <c r="E13" s="274"/>
      <c r="F13" s="274"/>
      <c r="G13" s="274"/>
      <c r="H13" s="274"/>
    </row>
    <row r="14" spans="1:8">
      <c r="A14" s="274"/>
      <c r="B14" s="274"/>
      <c r="C14" s="274"/>
      <c r="D14" s="274"/>
      <c r="E14" s="274"/>
      <c r="F14" s="274"/>
      <c r="G14" s="274"/>
      <c r="H14" s="274"/>
    </row>
    <row r="15" spans="1:8">
      <c r="A15" s="274"/>
      <c r="B15" s="274"/>
      <c r="C15" s="274"/>
      <c r="D15" s="274"/>
      <c r="E15" s="274"/>
      <c r="F15" s="274"/>
      <c r="G15" s="274"/>
      <c r="H15" s="274"/>
    </row>
    <row r="16" spans="1:8">
      <c r="A16" s="274"/>
      <c r="B16" s="274"/>
      <c r="C16" s="274"/>
      <c r="D16" s="274"/>
      <c r="E16" s="274"/>
      <c r="F16" s="274"/>
      <c r="G16" s="274"/>
      <c r="H16" s="274"/>
    </row>
    <row r="17" spans="1:8">
      <c r="A17" s="274"/>
      <c r="B17" s="274"/>
      <c r="C17" s="274"/>
      <c r="D17" s="274"/>
      <c r="E17" s="274"/>
      <c r="F17" s="274"/>
      <c r="G17" s="274"/>
      <c r="H17" s="274"/>
    </row>
    <row r="18" spans="1:8">
      <c r="A18" s="274"/>
      <c r="B18" s="274"/>
      <c r="C18" s="274"/>
      <c r="D18" s="274"/>
      <c r="E18" s="274"/>
      <c r="F18" s="274"/>
      <c r="G18" s="274"/>
      <c r="H18" s="274"/>
    </row>
    <row r="19" spans="1:8">
      <c r="A19" s="274"/>
      <c r="B19" s="274"/>
      <c r="C19" s="274"/>
      <c r="D19" s="274"/>
      <c r="E19" s="274"/>
      <c r="F19" s="274"/>
      <c r="G19" s="274"/>
      <c r="H19" s="274"/>
    </row>
    <row r="20" spans="1:8">
      <c r="A20" s="274"/>
      <c r="B20" s="274"/>
      <c r="C20" s="274"/>
      <c r="D20" s="274"/>
      <c r="E20" s="274"/>
      <c r="F20" s="274"/>
      <c r="G20" s="274"/>
      <c r="H20" s="274"/>
    </row>
    <row r="21" spans="1:8">
      <c r="A21" s="274"/>
      <c r="B21" s="274"/>
      <c r="C21" s="274"/>
      <c r="D21" s="274"/>
      <c r="E21" s="274"/>
      <c r="F21" s="274"/>
      <c r="G21" s="274"/>
      <c r="H21" s="274"/>
    </row>
    <row r="22" spans="1:8">
      <c r="A22" s="274"/>
      <c r="B22" s="274"/>
      <c r="C22" s="274"/>
      <c r="D22" s="274"/>
      <c r="E22" s="274"/>
      <c r="F22" s="274"/>
      <c r="G22" s="274"/>
      <c r="H22" s="274"/>
    </row>
    <row r="23" spans="1:8">
      <c r="A23" s="274"/>
      <c r="B23" s="274"/>
      <c r="C23" s="274"/>
      <c r="D23" s="274"/>
      <c r="E23" s="274"/>
      <c r="F23" s="274"/>
      <c r="G23" s="274"/>
      <c r="H23" s="274"/>
    </row>
    <row r="24" spans="1:8">
      <c r="A24" s="274"/>
      <c r="B24" s="274"/>
      <c r="C24" s="274"/>
      <c r="D24" s="274"/>
      <c r="E24" s="274"/>
      <c r="F24" s="274"/>
      <c r="G24" s="274"/>
      <c r="H24" s="274"/>
    </row>
    <row r="25" spans="1:8">
      <c r="A25" s="274"/>
      <c r="B25" s="274"/>
      <c r="C25" s="274"/>
      <c r="D25" s="274"/>
      <c r="E25" s="274"/>
      <c r="F25" s="274"/>
      <c r="G25" s="274"/>
      <c r="H25" s="274"/>
    </row>
    <row r="26" spans="1:8">
      <c r="A26" s="274"/>
      <c r="B26" s="274"/>
      <c r="C26" s="274"/>
      <c r="D26" s="274"/>
      <c r="E26" s="274"/>
      <c r="F26" s="274"/>
      <c r="G26" s="274"/>
      <c r="H26" s="274"/>
    </row>
    <row r="27" spans="1:8">
      <c r="A27" s="274"/>
      <c r="B27" s="274"/>
      <c r="C27" s="274"/>
      <c r="D27" s="274"/>
      <c r="E27" s="274"/>
      <c r="F27" s="274"/>
      <c r="G27" s="274"/>
      <c r="H27" s="274"/>
    </row>
    <row r="28" spans="1:8">
      <c r="A28" s="274"/>
      <c r="B28" s="274"/>
      <c r="C28" s="274"/>
      <c r="D28" s="274"/>
      <c r="E28" s="274"/>
      <c r="F28" s="274"/>
      <c r="G28" s="274"/>
      <c r="H28" s="274"/>
    </row>
    <row r="29" spans="1:8">
      <c r="A29" s="274"/>
      <c r="B29" s="274"/>
      <c r="C29" s="274"/>
      <c r="D29" s="274"/>
      <c r="E29" s="274"/>
      <c r="F29" s="274"/>
      <c r="G29" s="274"/>
      <c r="H29" s="274"/>
    </row>
    <row r="30" spans="1:8">
      <c r="A30" s="274"/>
      <c r="B30" s="274"/>
      <c r="C30" s="274"/>
      <c r="D30" s="274"/>
      <c r="E30" s="274"/>
      <c r="F30" s="274"/>
      <c r="G30" s="274"/>
      <c r="H30" s="274"/>
    </row>
    <row r="31" spans="1:8">
      <c r="A31" s="274"/>
      <c r="B31" s="274"/>
      <c r="C31" s="274"/>
      <c r="D31" s="274"/>
      <c r="E31" s="274"/>
      <c r="F31" s="274"/>
      <c r="G31" s="274"/>
      <c r="H31" s="274"/>
    </row>
    <row r="32" spans="1:8">
      <c r="A32" s="274"/>
      <c r="B32" s="274"/>
      <c r="C32" s="274"/>
      <c r="D32" s="274"/>
      <c r="E32" s="274"/>
      <c r="F32" s="274"/>
      <c r="G32" s="274"/>
      <c r="H32" s="274"/>
    </row>
    <row r="33" spans="1:8">
      <c r="A33" s="274"/>
      <c r="B33" s="274"/>
      <c r="C33" s="274"/>
      <c r="D33" s="274"/>
      <c r="E33" s="274"/>
      <c r="F33" s="274"/>
      <c r="G33" s="274"/>
      <c r="H33" s="274"/>
    </row>
    <row r="34" spans="1:8">
      <c r="A34" s="274"/>
      <c r="B34" s="274"/>
      <c r="C34" s="274"/>
      <c r="D34" s="274"/>
      <c r="E34" s="274"/>
      <c r="F34" s="274"/>
      <c r="G34" s="274"/>
      <c r="H34" s="274"/>
    </row>
    <row r="35" spans="1:8">
      <c r="A35" s="274"/>
      <c r="B35" s="274"/>
      <c r="C35" s="274"/>
      <c r="D35" s="274"/>
      <c r="E35" s="274"/>
      <c r="F35" s="274"/>
      <c r="G35" s="274"/>
      <c r="H35" s="274"/>
    </row>
    <row r="36" spans="1:8">
      <c r="A36" s="274"/>
      <c r="B36" s="274"/>
      <c r="C36" s="274"/>
      <c r="D36" s="274"/>
      <c r="E36" s="274"/>
      <c r="F36" s="274"/>
      <c r="G36" s="274"/>
      <c r="H36" s="274"/>
    </row>
  </sheetData>
  <printOptions horizontalCentered="1" verticalCentered="1"/>
  <pageMargins left="0.43" right="0" top="0.74803149606299213" bottom="0" header="0" footer="0"/>
  <pageSetup scale="87"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4"/>
  <sheetViews>
    <sheetView rightToLeft="1" view="pageBreakPreview" topLeftCell="A2" zoomScale="85" zoomScaleNormal="100" zoomScaleSheetLayoutView="85" workbookViewId="0">
      <selection activeCell="C13" sqref="C13"/>
    </sheetView>
  </sheetViews>
  <sheetFormatPr defaultColWidth="9.08984375" defaultRowHeight="14.5"/>
  <cols>
    <col min="1" max="1" width="105.90625" style="9" customWidth="1"/>
    <col min="2" max="16384" width="9.08984375" style="9"/>
  </cols>
  <sheetData>
    <row r="1" spans="1:1" ht="340.5" customHeight="1">
      <c r="A1" s="702"/>
    </row>
    <row r="2" spans="1:1" ht="133.5">
      <c r="A2" s="992" t="s">
        <v>492</v>
      </c>
    </row>
    <row r="3" spans="1:1" ht="96.75" customHeight="1">
      <c r="A3" s="993" t="s">
        <v>493</v>
      </c>
    </row>
    <row r="4" spans="1:1" ht="316.5" customHeight="1">
      <c r="A4" s="702"/>
    </row>
  </sheetData>
  <printOptions horizontalCentered="1" verticalCentered="1"/>
  <pageMargins left="0" right="0" top="0" bottom="0" header="0" footer="0"/>
  <pageSetup paperSize="9" scale="9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3"/>
  <dimension ref="A1:AD37"/>
  <sheetViews>
    <sheetView rightToLeft="1" view="pageBreakPreview" topLeftCell="A4" zoomScaleNormal="100" zoomScaleSheetLayoutView="100" workbookViewId="0">
      <selection activeCell="C13" sqref="C13"/>
    </sheetView>
  </sheetViews>
  <sheetFormatPr defaultRowHeight="14.5"/>
  <cols>
    <col min="1" max="1" width="23.6328125" customWidth="1"/>
    <col min="2" max="2" width="19.36328125" customWidth="1"/>
    <col min="3" max="3" width="20.36328125" customWidth="1"/>
    <col min="4" max="4" width="16.36328125" bestFit="1" customWidth="1"/>
    <col min="5" max="5" width="16.6328125" customWidth="1"/>
    <col min="6" max="6" width="20.36328125" customWidth="1"/>
    <col min="7" max="7" width="30.6328125" customWidth="1"/>
    <col min="24" max="24" width="11.6328125" bestFit="1" customWidth="1"/>
    <col min="25" max="25" width="15.6328125" bestFit="1" customWidth="1"/>
    <col min="27" max="27" width="9.7265625" bestFit="1" customWidth="1"/>
    <col min="29" max="29" width="10.6328125" customWidth="1"/>
    <col min="30" max="30" width="9.7265625" bestFit="1" customWidth="1"/>
  </cols>
  <sheetData>
    <row r="1" spans="1:30" ht="24.5">
      <c r="A1" s="1214" t="s">
        <v>842</v>
      </c>
      <c r="B1" s="1214"/>
      <c r="C1" s="1214"/>
      <c r="D1" s="1214"/>
      <c r="E1" s="1214"/>
      <c r="F1" s="1214"/>
      <c r="G1" s="1214"/>
    </row>
    <row r="2" spans="1:30" ht="24.5">
      <c r="A2" s="1214" t="s">
        <v>910</v>
      </c>
      <c r="B2" s="1214"/>
      <c r="C2" s="1214"/>
      <c r="D2" s="1214"/>
      <c r="E2" s="1214"/>
      <c r="F2" s="1214"/>
      <c r="G2" s="1214"/>
    </row>
    <row r="3" spans="1:30" ht="36" customHeight="1">
      <c r="A3" s="1215" t="s">
        <v>452</v>
      </c>
      <c r="B3" s="1216"/>
      <c r="C3" s="1216"/>
      <c r="D3" s="1216"/>
      <c r="E3" s="1216"/>
      <c r="F3" s="1216"/>
      <c r="G3" s="1216"/>
    </row>
    <row r="4" spans="1:30" ht="18.75" customHeight="1">
      <c r="A4" s="1217">
        <v>2021</v>
      </c>
      <c r="B4" s="1217"/>
      <c r="C4" s="1217"/>
      <c r="D4" s="1217"/>
      <c r="E4" s="1217"/>
      <c r="F4" s="1217"/>
      <c r="G4" s="1217"/>
    </row>
    <row r="5" spans="1:30" ht="18.75" customHeight="1">
      <c r="A5" s="387"/>
      <c r="B5" s="387"/>
      <c r="C5" s="387"/>
      <c r="D5" s="387"/>
      <c r="E5" s="387"/>
      <c r="F5" s="387"/>
      <c r="G5" s="387"/>
      <c r="K5">
        <v>2021</v>
      </c>
      <c r="P5">
        <v>2020</v>
      </c>
    </row>
    <row r="6" spans="1:30" ht="17.25" customHeight="1">
      <c r="A6" s="382" t="s">
        <v>193</v>
      </c>
      <c r="B6" s="353"/>
      <c r="C6" s="353"/>
      <c r="D6" s="353"/>
      <c r="E6" s="353"/>
      <c r="F6" s="353"/>
      <c r="G6" s="354" t="s">
        <v>194</v>
      </c>
      <c r="J6" s="526" t="s">
        <v>327</v>
      </c>
      <c r="K6" s="546" t="s">
        <v>504</v>
      </c>
      <c r="L6" s="547"/>
      <c r="O6" s="526" t="s">
        <v>327</v>
      </c>
      <c r="P6" s="546" t="s">
        <v>504</v>
      </c>
      <c r="Q6" s="547"/>
    </row>
    <row r="7" spans="1:30" ht="21.75" customHeight="1">
      <c r="A7" s="1218" t="s">
        <v>328</v>
      </c>
      <c r="B7" s="1223" t="s">
        <v>924</v>
      </c>
      <c r="C7" s="1224"/>
      <c r="D7" s="1224"/>
      <c r="E7" s="1224"/>
      <c r="F7" s="1225"/>
      <c r="G7" s="1220" t="s">
        <v>329</v>
      </c>
      <c r="J7" s="526"/>
      <c r="K7" s="548" t="s">
        <v>503</v>
      </c>
      <c r="L7" s="549"/>
      <c r="O7" s="526"/>
      <c r="P7" s="548" t="s">
        <v>503</v>
      </c>
      <c r="Q7" s="549"/>
    </row>
    <row r="8" spans="1:30" ht="21.75" customHeight="1">
      <c r="A8" s="1190"/>
      <c r="B8" s="1226" t="s">
        <v>371</v>
      </c>
      <c r="C8" s="1227"/>
      <c r="D8" s="1227"/>
      <c r="E8" s="1227"/>
      <c r="F8" s="1228"/>
      <c r="G8" s="1221"/>
      <c r="J8" s="526"/>
      <c r="K8" s="527">
        <v>1</v>
      </c>
      <c r="L8" s="527">
        <v>2</v>
      </c>
      <c r="O8" s="526"/>
      <c r="P8" s="527">
        <v>1</v>
      </c>
      <c r="Q8" s="527">
        <v>2</v>
      </c>
      <c r="U8" t="s">
        <v>994</v>
      </c>
    </row>
    <row r="9" spans="1:30" ht="38.25" customHeight="1">
      <c r="A9" s="1190"/>
      <c r="B9" s="867" t="s">
        <v>790</v>
      </c>
      <c r="C9" s="867" t="s">
        <v>794</v>
      </c>
      <c r="D9" s="867" t="s">
        <v>792</v>
      </c>
      <c r="E9" s="868" t="s">
        <v>905</v>
      </c>
      <c r="F9" s="867" t="s">
        <v>824</v>
      </c>
      <c r="G9" s="1221"/>
      <c r="J9" s="526"/>
      <c r="K9" s="523" t="s">
        <v>391</v>
      </c>
      <c r="L9" s="523" t="s">
        <v>330</v>
      </c>
      <c r="O9" s="526"/>
      <c r="P9" s="523" t="s">
        <v>391</v>
      </c>
      <c r="Q9" s="523" t="s">
        <v>330</v>
      </c>
      <c r="S9" s="1179" t="s">
        <v>994</v>
      </c>
      <c r="T9" s="1179"/>
      <c r="U9" s="1179"/>
      <c r="AA9" s="550" t="s">
        <v>795</v>
      </c>
      <c r="AC9" s="550" t="s">
        <v>796</v>
      </c>
    </row>
    <row r="10" spans="1:30" ht="26.25" customHeight="1">
      <c r="A10" s="1219"/>
      <c r="B10" s="1026" t="s">
        <v>795</v>
      </c>
      <c r="C10" s="1026" t="s">
        <v>796</v>
      </c>
      <c r="D10" s="1026" t="s">
        <v>797</v>
      </c>
      <c r="E10" s="1026" t="s">
        <v>799</v>
      </c>
      <c r="F10" s="1026" t="s">
        <v>825</v>
      </c>
      <c r="G10" s="1222"/>
      <c r="J10" s="526"/>
      <c r="K10" s="524" t="s">
        <v>438</v>
      </c>
      <c r="L10" s="524" t="s">
        <v>362</v>
      </c>
      <c r="O10" s="526"/>
      <c r="P10" s="524" t="s">
        <v>438</v>
      </c>
      <c r="Q10" s="524" t="s">
        <v>362</v>
      </c>
      <c r="S10" s="208">
        <v>2021</v>
      </c>
      <c r="T10" s="208">
        <v>2020</v>
      </c>
      <c r="U10" s="208"/>
      <c r="V10" t="s">
        <v>993</v>
      </c>
      <c r="X10" s="550" t="s">
        <v>795</v>
      </c>
      <c r="Y10" s="550" t="s">
        <v>796</v>
      </c>
      <c r="AA10" t="s">
        <v>993</v>
      </c>
      <c r="AC10" t="s">
        <v>993</v>
      </c>
    </row>
    <row r="11" spans="1:30" ht="20.149999999999999" customHeight="1">
      <c r="A11" s="112" t="s">
        <v>583</v>
      </c>
      <c r="B11" s="173">
        <v>58615.199999999997</v>
      </c>
      <c r="C11" s="173">
        <v>2075165.26</v>
      </c>
      <c r="D11" s="173">
        <v>2281047.73</v>
      </c>
      <c r="E11" s="173"/>
      <c r="F11" s="173">
        <f>B11+C11+D11</f>
        <v>4414828.1899999995</v>
      </c>
      <c r="G11" s="122" t="s">
        <v>599</v>
      </c>
      <c r="J11" s="249" t="s">
        <v>583</v>
      </c>
      <c r="K11" s="177">
        <v>1</v>
      </c>
      <c r="L11" s="173">
        <v>4</v>
      </c>
      <c r="N11" s="249" t="s">
        <v>583</v>
      </c>
      <c r="O11" s="177">
        <v>1</v>
      </c>
      <c r="P11" s="173">
        <v>4</v>
      </c>
      <c r="S11" s="327">
        <v>516.9561276799999</v>
      </c>
      <c r="T11" s="327">
        <v>459.89047699999998</v>
      </c>
      <c r="U11" s="517">
        <f t="shared" ref="U11:U22" si="0">+S11-T11</f>
        <v>57.065650679999919</v>
      </c>
      <c r="V11" s="537">
        <f>+U11/T11</f>
        <v>0.12408530624999205</v>
      </c>
      <c r="X11" s="173">
        <v>14176.7</v>
      </c>
      <c r="Y11" s="173">
        <v>2071804.7799999998</v>
      </c>
      <c r="Z11" s="180">
        <f>+B11-X11</f>
        <v>44438.5</v>
      </c>
      <c r="AA11" s="521">
        <f>+Z11/X11</f>
        <v>3.1346152489648507</v>
      </c>
      <c r="AC11" s="180">
        <f>+C11-Y11</f>
        <v>3360.4800000002142</v>
      </c>
      <c r="AD11" s="516">
        <f>+AC11/Y11</f>
        <v>1.6220061042624945E-3</v>
      </c>
    </row>
    <row r="12" spans="1:30" ht="20.149999999999999" customHeight="1">
      <c r="A12" s="709" t="s">
        <v>325</v>
      </c>
      <c r="B12" s="693">
        <v>706890</v>
      </c>
      <c r="C12" s="693">
        <v>474883</v>
      </c>
      <c r="D12" s="693"/>
      <c r="E12" s="693"/>
      <c r="F12" s="730">
        <f t="shared" ref="F12:F21" si="1">B12+C12+D12</f>
        <v>1181773</v>
      </c>
      <c r="G12" s="694" t="s">
        <v>363</v>
      </c>
      <c r="J12" s="441" t="s">
        <v>325</v>
      </c>
      <c r="K12" s="442">
        <v>8</v>
      </c>
      <c r="L12" s="369">
        <v>8</v>
      </c>
      <c r="N12" s="528" t="s">
        <v>325</v>
      </c>
      <c r="O12" s="529">
        <v>7</v>
      </c>
      <c r="P12" s="530">
        <v>7</v>
      </c>
      <c r="S12" s="452">
        <v>164.76056399999999</v>
      </c>
      <c r="T12" s="513">
        <v>120.29385000000001</v>
      </c>
      <c r="U12" s="517">
        <f t="shared" si="0"/>
        <v>44.466713999999982</v>
      </c>
      <c r="V12" s="149">
        <f t="shared" ref="V12:V22" si="2">+U12/T12</f>
        <v>0.36965076768263699</v>
      </c>
      <c r="X12" s="530">
        <v>486861</v>
      </c>
      <c r="Y12" s="530">
        <v>219841.6</v>
      </c>
      <c r="Z12" s="180">
        <f t="shared" ref="Z12:Z22" si="3">+B12-X12</f>
        <v>220029</v>
      </c>
      <c r="AA12" s="516">
        <f t="shared" ref="AA12:AA22" si="4">+Z12/X12</f>
        <v>0.45193391953760931</v>
      </c>
      <c r="AC12" s="180">
        <f t="shared" ref="AC12:AC22" si="5">+C12-Y12</f>
        <v>255041.4</v>
      </c>
      <c r="AD12" s="521">
        <f t="shared" ref="AD12:AD22" si="6">+AC12/Y12</f>
        <v>1.1601143732578365</v>
      </c>
    </row>
    <row r="13" spans="1:30" ht="20.149999999999999" customHeight="1">
      <c r="A13" s="112" t="s">
        <v>323</v>
      </c>
      <c r="B13" s="173">
        <v>6362</v>
      </c>
      <c r="C13" s="173">
        <v>299631.12</v>
      </c>
      <c r="D13" s="173">
        <v>218750</v>
      </c>
      <c r="E13" s="243">
        <v>19211250</v>
      </c>
      <c r="F13" s="173">
        <f t="shared" si="1"/>
        <v>524743.12</v>
      </c>
      <c r="G13" s="122" t="s">
        <v>364</v>
      </c>
      <c r="J13" s="250" t="s">
        <v>323</v>
      </c>
      <c r="K13" s="193">
        <v>5</v>
      </c>
      <c r="L13" s="176">
        <v>5</v>
      </c>
      <c r="N13" s="250" t="s">
        <v>323</v>
      </c>
      <c r="O13" s="193">
        <v>5</v>
      </c>
      <c r="P13" s="176">
        <v>5</v>
      </c>
      <c r="S13" s="286">
        <v>66.745881999999995</v>
      </c>
      <c r="T13" s="286">
        <v>61.860512999999997</v>
      </c>
      <c r="U13" s="517">
        <f t="shared" si="0"/>
        <v>4.8853689999999972</v>
      </c>
      <c r="V13" s="149">
        <f t="shared" si="2"/>
        <v>7.8973949019789047E-2</v>
      </c>
      <c r="X13" s="173">
        <v>122905</v>
      </c>
      <c r="Y13" s="173">
        <v>311006.32</v>
      </c>
      <c r="Z13" s="180">
        <f t="shared" si="3"/>
        <v>-116543</v>
      </c>
      <c r="AA13" s="521">
        <f t="shared" si="4"/>
        <v>-0.94823644278100971</v>
      </c>
      <c r="AC13" s="180">
        <f t="shared" si="5"/>
        <v>-11375.200000000012</v>
      </c>
      <c r="AD13" s="516">
        <f t="shared" si="6"/>
        <v>-3.6575462517932145E-2</v>
      </c>
    </row>
    <row r="14" spans="1:30" ht="20.149999999999999" customHeight="1">
      <c r="A14" s="709" t="s">
        <v>388</v>
      </c>
      <c r="B14" s="693">
        <v>1136136</v>
      </c>
      <c r="C14" s="693">
        <v>363212</v>
      </c>
      <c r="D14" s="693"/>
      <c r="E14" s="693"/>
      <c r="F14" s="730">
        <f t="shared" si="1"/>
        <v>1499348</v>
      </c>
      <c r="G14" s="694" t="s">
        <v>392</v>
      </c>
      <c r="J14" s="441" t="s">
        <v>388</v>
      </c>
      <c r="K14" s="442">
        <v>4</v>
      </c>
      <c r="L14" s="369">
        <v>12</v>
      </c>
      <c r="N14" s="528" t="s">
        <v>388</v>
      </c>
      <c r="O14" s="529">
        <v>4</v>
      </c>
      <c r="P14" s="530">
        <v>11</v>
      </c>
      <c r="S14" s="452">
        <v>251.87835100000001</v>
      </c>
      <c r="T14" s="513">
        <v>258.01997499999999</v>
      </c>
      <c r="U14" s="517">
        <f t="shared" si="0"/>
        <v>-6.1416239999999789</v>
      </c>
      <c r="V14" s="543">
        <f t="shared" si="2"/>
        <v>-2.3802901306381335E-2</v>
      </c>
      <c r="X14" s="530">
        <v>961391.42</v>
      </c>
      <c r="Y14" s="530">
        <v>72270</v>
      </c>
      <c r="Z14" s="180">
        <f t="shared" si="3"/>
        <v>174744.57999999996</v>
      </c>
      <c r="AA14" s="516">
        <f t="shared" si="4"/>
        <v>0.18176215885097036</v>
      </c>
      <c r="AC14" s="180">
        <f t="shared" si="5"/>
        <v>290942</v>
      </c>
      <c r="AD14" s="521">
        <f t="shared" si="6"/>
        <v>4.0257644942576452</v>
      </c>
    </row>
    <row r="15" spans="1:30" ht="20.149999999999999" customHeight="1">
      <c r="A15" s="112" t="s">
        <v>326</v>
      </c>
      <c r="B15" s="173">
        <v>1123370</v>
      </c>
      <c r="C15" s="173">
        <v>177004</v>
      </c>
      <c r="D15" s="173"/>
      <c r="E15" s="173"/>
      <c r="F15" s="173">
        <f t="shared" si="1"/>
        <v>1300374</v>
      </c>
      <c r="G15" s="122" t="s">
        <v>365</v>
      </c>
      <c r="J15" s="250" t="s">
        <v>326</v>
      </c>
      <c r="K15" s="193">
        <v>3</v>
      </c>
      <c r="L15" s="176">
        <v>7</v>
      </c>
      <c r="N15" s="250" t="s">
        <v>326</v>
      </c>
      <c r="O15" s="193">
        <v>3</v>
      </c>
      <c r="P15" s="176">
        <v>7</v>
      </c>
      <c r="S15" s="286">
        <v>159.64659900000001</v>
      </c>
      <c r="T15" s="286">
        <v>292.835981</v>
      </c>
      <c r="U15" s="517">
        <f t="shared" si="0"/>
        <v>-133.18938199999999</v>
      </c>
      <c r="V15" s="543">
        <f t="shared" si="2"/>
        <v>-0.45482587742521979</v>
      </c>
      <c r="X15" s="173">
        <v>1062662</v>
      </c>
      <c r="Y15" s="173">
        <v>154325</v>
      </c>
      <c r="Z15" s="180">
        <f t="shared" si="3"/>
        <v>60708</v>
      </c>
      <c r="AA15" s="516">
        <f t="shared" si="4"/>
        <v>5.7128230801515439E-2</v>
      </c>
      <c r="AC15" s="180">
        <f t="shared" si="5"/>
        <v>22679</v>
      </c>
      <c r="AD15" s="516">
        <f t="shared" si="6"/>
        <v>0.14695609914142232</v>
      </c>
    </row>
    <row r="16" spans="1:30" ht="20.149999999999999" customHeight="1">
      <c r="A16" s="709" t="s">
        <v>389</v>
      </c>
      <c r="B16" s="693">
        <v>855052</v>
      </c>
      <c r="C16" s="693">
        <v>120.562</v>
      </c>
      <c r="D16" s="693"/>
      <c r="E16" s="693"/>
      <c r="F16" s="730">
        <f t="shared" si="1"/>
        <v>855172.56200000003</v>
      </c>
      <c r="G16" s="694" t="s">
        <v>393</v>
      </c>
      <c r="J16" s="441" t="s">
        <v>389</v>
      </c>
      <c r="K16" s="442">
        <v>3</v>
      </c>
      <c r="L16" s="369">
        <v>4</v>
      </c>
      <c r="N16" s="528" t="s">
        <v>389</v>
      </c>
      <c r="O16" s="529">
        <v>3</v>
      </c>
      <c r="P16" s="544">
        <v>5</v>
      </c>
      <c r="S16" s="452">
        <v>45.592109879999995</v>
      </c>
      <c r="T16" s="513">
        <v>143.40105600000001</v>
      </c>
      <c r="U16" s="517">
        <f t="shared" si="0"/>
        <v>-97.808946120000016</v>
      </c>
      <c r="V16" s="543">
        <f t="shared" si="2"/>
        <v>-0.68206573123143532</v>
      </c>
      <c r="X16" s="533">
        <v>138811.53</v>
      </c>
      <c r="Y16" s="533">
        <v>167106.5</v>
      </c>
      <c r="Z16" s="180">
        <f t="shared" si="3"/>
        <v>716240.47</v>
      </c>
      <c r="AA16" s="521">
        <f t="shared" si="4"/>
        <v>5.1598053130024573</v>
      </c>
      <c r="AC16" s="180">
        <f t="shared" si="5"/>
        <v>-166985.93799999999</v>
      </c>
      <c r="AD16" s="516">
        <f t="shared" si="6"/>
        <v>-0.99927853195417293</v>
      </c>
    </row>
    <row r="17" spans="1:30" ht="20.149999999999999" customHeight="1">
      <c r="A17" s="112" t="s">
        <v>324</v>
      </c>
      <c r="B17" s="173">
        <v>321820.88</v>
      </c>
      <c r="C17" s="173">
        <v>55258</v>
      </c>
      <c r="D17" s="173"/>
      <c r="E17" s="173"/>
      <c r="F17" s="173">
        <f t="shared" si="1"/>
        <v>377078.88</v>
      </c>
      <c r="G17" s="122" t="s">
        <v>366</v>
      </c>
      <c r="J17" s="251" t="s">
        <v>324</v>
      </c>
      <c r="K17" s="202">
        <v>3</v>
      </c>
      <c r="L17" s="203">
        <v>3</v>
      </c>
      <c r="N17" s="251" t="s">
        <v>324</v>
      </c>
      <c r="O17" s="202">
        <v>3</v>
      </c>
      <c r="P17" s="545">
        <v>3</v>
      </c>
      <c r="S17" s="286">
        <v>146.001485</v>
      </c>
      <c r="T17" s="286">
        <v>95.168088999999995</v>
      </c>
      <c r="U17" s="517">
        <f t="shared" si="0"/>
        <v>50.833396000000008</v>
      </c>
      <c r="V17" s="149">
        <f t="shared" si="2"/>
        <v>0.53414328830328839</v>
      </c>
      <c r="X17" s="551">
        <v>1001718</v>
      </c>
      <c r="Y17" s="551">
        <v>139520</v>
      </c>
      <c r="Z17" s="180">
        <f t="shared" si="3"/>
        <v>-679897.12</v>
      </c>
      <c r="AA17" s="521">
        <f t="shared" si="4"/>
        <v>-0.6787310600388532</v>
      </c>
      <c r="AC17" s="180">
        <f t="shared" si="5"/>
        <v>-84262</v>
      </c>
      <c r="AD17" s="516">
        <f t="shared" si="6"/>
        <v>-0.60394208715596331</v>
      </c>
    </row>
    <row r="18" spans="1:30" ht="20.149999999999999" customHeight="1">
      <c r="A18" s="709" t="s">
        <v>87</v>
      </c>
      <c r="B18" s="693">
        <v>192511</v>
      </c>
      <c r="C18" s="693">
        <v>1385266.34</v>
      </c>
      <c r="D18" s="693"/>
      <c r="E18" s="693"/>
      <c r="F18" s="730">
        <f t="shared" si="1"/>
        <v>1577777.34</v>
      </c>
      <c r="G18" s="694" t="s">
        <v>367</v>
      </c>
      <c r="J18" s="441" t="s">
        <v>87</v>
      </c>
      <c r="K18" s="442">
        <v>9</v>
      </c>
      <c r="L18" s="369">
        <v>9</v>
      </c>
      <c r="N18" s="528" t="s">
        <v>87</v>
      </c>
      <c r="O18" s="529">
        <v>7</v>
      </c>
      <c r="P18" s="530">
        <v>7</v>
      </c>
      <c r="S18" s="540">
        <v>277.34328713000002</v>
      </c>
      <c r="T18" s="513">
        <v>108.86113572727272</v>
      </c>
      <c r="U18" s="517">
        <f t="shared" si="0"/>
        <v>168.48215140272731</v>
      </c>
      <c r="V18" s="541">
        <f t="shared" si="2"/>
        <v>1.5476795302303452</v>
      </c>
      <c r="X18" s="530">
        <v>161463.94</v>
      </c>
      <c r="Y18" s="530">
        <v>530737.84</v>
      </c>
      <c r="Z18" s="180">
        <f t="shared" si="3"/>
        <v>31047.059999999998</v>
      </c>
      <c r="AA18" s="516">
        <f t="shared" si="4"/>
        <v>0.19228479126670633</v>
      </c>
      <c r="AC18" s="180">
        <f t="shared" si="5"/>
        <v>854528.50000000012</v>
      </c>
      <c r="AD18" s="521">
        <f t="shared" si="6"/>
        <v>1.6100764550724331</v>
      </c>
    </row>
    <row r="19" spans="1:30" ht="20.149999999999999" customHeight="1">
      <c r="A19" s="120" t="s">
        <v>88</v>
      </c>
      <c r="B19" s="174">
        <v>859479.56</v>
      </c>
      <c r="C19" s="174">
        <v>2236713.2000000002</v>
      </c>
      <c r="D19" s="174"/>
      <c r="E19" s="174"/>
      <c r="F19" s="173">
        <f t="shared" si="1"/>
        <v>3096192.7600000002</v>
      </c>
      <c r="G19" s="123" t="s">
        <v>368</v>
      </c>
      <c r="J19" s="251" t="s">
        <v>88</v>
      </c>
      <c r="K19" s="202">
        <v>5</v>
      </c>
      <c r="L19" s="203">
        <v>7</v>
      </c>
      <c r="N19" s="251" t="s">
        <v>88</v>
      </c>
      <c r="O19" s="202">
        <v>4</v>
      </c>
      <c r="P19" s="203">
        <v>6</v>
      </c>
      <c r="S19" s="287">
        <v>362.18294100000003</v>
      </c>
      <c r="T19" s="287">
        <v>301.09539063700004</v>
      </c>
      <c r="U19" s="517">
        <f t="shared" si="0"/>
        <v>61.087550362999991</v>
      </c>
      <c r="V19" s="149">
        <f t="shared" si="2"/>
        <v>0.20288437572479151</v>
      </c>
      <c r="X19" s="174">
        <v>859363.06</v>
      </c>
      <c r="Y19" s="174">
        <v>1504580.5</v>
      </c>
      <c r="Z19" s="180">
        <f t="shared" si="3"/>
        <v>116.5</v>
      </c>
      <c r="AA19" s="516">
        <f t="shared" si="4"/>
        <v>1.3556551988632139E-4</v>
      </c>
      <c r="AC19" s="180">
        <f t="shared" si="5"/>
        <v>732132.70000000019</v>
      </c>
      <c r="AD19" s="516">
        <f t="shared" si="6"/>
        <v>0.48660254469601338</v>
      </c>
    </row>
    <row r="20" spans="1:30" ht="20.149999999999999" customHeight="1">
      <c r="A20" s="731" t="s">
        <v>390</v>
      </c>
      <c r="B20" s="717">
        <v>205023</v>
      </c>
      <c r="C20" s="717"/>
      <c r="D20" s="717"/>
      <c r="E20" s="717"/>
      <c r="F20" s="730">
        <f t="shared" si="1"/>
        <v>205023</v>
      </c>
      <c r="G20" s="732" t="s">
        <v>394</v>
      </c>
      <c r="J20" s="441" t="s">
        <v>390</v>
      </c>
      <c r="K20" s="442">
        <v>2</v>
      </c>
      <c r="L20" s="369">
        <v>3</v>
      </c>
      <c r="N20" s="528" t="s">
        <v>390</v>
      </c>
      <c r="O20" s="529">
        <v>2</v>
      </c>
      <c r="P20" s="530">
        <v>3</v>
      </c>
      <c r="S20" s="453">
        <v>38.523241980000002</v>
      </c>
      <c r="T20" s="514">
        <v>37.259308980000007</v>
      </c>
      <c r="U20" s="517">
        <f t="shared" si="0"/>
        <v>1.2639329999999944</v>
      </c>
      <c r="V20" s="149">
        <f t="shared" si="2"/>
        <v>3.3922609801444424E-2</v>
      </c>
      <c r="X20" s="534">
        <v>195795</v>
      </c>
      <c r="Y20" s="534"/>
      <c r="Z20" s="180">
        <f t="shared" si="3"/>
        <v>9228</v>
      </c>
      <c r="AA20" s="516">
        <f t="shared" si="4"/>
        <v>4.7130927756071403E-2</v>
      </c>
      <c r="AC20" s="180"/>
      <c r="AD20" s="516"/>
    </row>
    <row r="21" spans="1:30" ht="20.149999999999999" customHeight="1">
      <c r="A21" s="120" t="s">
        <v>337</v>
      </c>
      <c r="B21" s="120">
        <v>19168</v>
      </c>
      <c r="C21" s="174">
        <v>778372</v>
      </c>
      <c r="D21" s="120"/>
      <c r="E21" s="120"/>
      <c r="F21" s="174">
        <f t="shared" si="1"/>
        <v>797540</v>
      </c>
      <c r="G21" s="123" t="s">
        <v>804</v>
      </c>
      <c r="J21" s="443" t="s">
        <v>337</v>
      </c>
      <c r="K21" s="444">
        <v>2</v>
      </c>
      <c r="L21" s="445">
        <v>2</v>
      </c>
      <c r="N21" s="443" t="s">
        <v>337</v>
      </c>
      <c r="O21" s="444">
        <v>2</v>
      </c>
      <c r="P21" s="445">
        <v>2</v>
      </c>
      <c r="S21" s="330">
        <v>46.957996999999999</v>
      </c>
      <c r="T21" s="330">
        <v>40.285519999999998</v>
      </c>
      <c r="U21" s="517">
        <f t="shared" si="0"/>
        <v>6.6724770000000007</v>
      </c>
      <c r="V21" s="149">
        <f t="shared" si="2"/>
        <v>0.16562966048346903</v>
      </c>
      <c r="X21" s="120">
        <v>584013</v>
      </c>
      <c r="Y21" s="174">
        <v>1262773</v>
      </c>
      <c r="Z21" s="180">
        <f t="shared" si="3"/>
        <v>-564845</v>
      </c>
      <c r="AA21" s="521">
        <f t="shared" si="4"/>
        <v>-0.96717881280039997</v>
      </c>
      <c r="AC21" s="180">
        <f t="shared" si="5"/>
        <v>-484401</v>
      </c>
      <c r="AD21" s="516">
        <f t="shared" si="6"/>
        <v>-0.38360101142485625</v>
      </c>
    </row>
    <row r="22" spans="1:30" ht="26.25" customHeight="1">
      <c r="A22" s="1027" t="s">
        <v>593</v>
      </c>
      <c r="B22" s="984">
        <f>SUM(B11:B21)</f>
        <v>5484427.6400000006</v>
      </c>
      <c r="C22" s="984">
        <f>SUM(C11:C21)</f>
        <v>7845625.4819999998</v>
      </c>
      <c r="D22" s="984">
        <f>SUM(D11:D21)</f>
        <v>2499797.73</v>
      </c>
      <c r="E22" s="984">
        <f>SUM(E11:E21)</f>
        <v>19211250</v>
      </c>
      <c r="F22" s="984">
        <f>SUM(F11:F21)</f>
        <v>15829850.852</v>
      </c>
      <c r="G22" s="1028" t="s">
        <v>566</v>
      </c>
      <c r="J22" s="447" t="s">
        <v>96</v>
      </c>
      <c r="K22" s="448">
        <f>SUM(K11:K21)</f>
        <v>45</v>
      </c>
      <c r="L22" s="448">
        <f t="shared" ref="L22" si="7">SUM(L11:L21)</f>
        <v>64</v>
      </c>
      <c r="N22" s="531" t="s">
        <v>96</v>
      </c>
      <c r="O22" s="532">
        <f>SUM(O11:O21)</f>
        <v>41</v>
      </c>
      <c r="P22" s="532">
        <f t="shared" ref="P22" si="8">SUM(P11:P21)</f>
        <v>60</v>
      </c>
      <c r="S22" s="450">
        <f>SUM(S11:S21)</f>
        <v>2076.5885856699997</v>
      </c>
      <c r="T22" s="515">
        <f>SUM(T11:T21)</f>
        <v>1918.9712963442726</v>
      </c>
      <c r="U22" s="517">
        <f t="shared" si="0"/>
        <v>157.61728932572714</v>
      </c>
      <c r="V22" s="149">
        <f t="shared" si="2"/>
        <v>8.2136345460713897E-2</v>
      </c>
      <c r="X22" s="520">
        <f>SUM(X11:X21)</f>
        <v>5589160.6500000004</v>
      </c>
      <c r="Y22" s="520">
        <f>SUM(Y11:Y21)</f>
        <v>6433965.5399999991</v>
      </c>
      <c r="Z22" s="180">
        <f t="shared" si="3"/>
        <v>-104733.00999999978</v>
      </c>
      <c r="AA22" s="516">
        <f t="shared" si="4"/>
        <v>-1.8738593602601092E-2</v>
      </c>
      <c r="AC22" s="180">
        <f t="shared" si="5"/>
        <v>1411659.9420000007</v>
      </c>
      <c r="AD22" s="516">
        <f t="shared" si="6"/>
        <v>0.21940744525653785</v>
      </c>
    </row>
    <row r="23" spans="1:30" ht="29.25" customHeight="1">
      <c r="A23" s="1229" t="s">
        <v>789</v>
      </c>
      <c r="B23" s="1229"/>
      <c r="C23" s="1229"/>
      <c r="D23" s="1203" t="s">
        <v>793</v>
      </c>
      <c r="E23" s="1203"/>
      <c r="F23" s="1203"/>
      <c r="G23" s="1203"/>
    </row>
    <row r="24" spans="1:30">
      <c r="B24" s="161"/>
      <c r="C24" s="161"/>
      <c r="D24" s="161"/>
      <c r="E24" s="161"/>
      <c r="F24" s="161"/>
    </row>
    <row r="25" spans="1:30">
      <c r="B25" t="s">
        <v>320</v>
      </c>
      <c r="C25" t="s">
        <v>321</v>
      </c>
      <c r="D25" t="s">
        <v>322</v>
      </c>
      <c r="E25" s="150" t="s">
        <v>829</v>
      </c>
      <c r="F25" s="113"/>
    </row>
    <row r="26" spans="1:30" ht="43.5">
      <c r="A26" s="109" t="s">
        <v>683</v>
      </c>
      <c r="B26" s="150">
        <f>B11</f>
        <v>58615.199999999997</v>
      </c>
      <c r="C26" s="150">
        <f>C11</f>
        <v>2075165.26</v>
      </c>
      <c r="D26" s="150">
        <f>D11</f>
        <v>2281047.73</v>
      </c>
      <c r="E26" s="150">
        <f>E11</f>
        <v>0</v>
      </c>
      <c r="F26" s="113"/>
    </row>
    <row r="27" spans="1:30" ht="29">
      <c r="A27" s="109" t="s">
        <v>440</v>
      </c>
      <c r="B27" s="150">
        <f t="shared" ref="B27:E36" si="9">B12</f>
        <v>706890</v>
      </c>
      <c r="C27" s="150">
        <f t="shared" si="9"/>
        <v>474883</v>
      </c>
      <c r="D27" s="150">
        <f t="shared" si="9"/>
        <v>0</v>
      </c>
      <c r="E27" s="150">
        <f t="shared" si="9"/>
        <v>0</v>
      </c>
      <c r="F27" s="114"/>
    </row>
    <row r="28" spans="1:30" ht="29">
      <c r="A28" s="109" t="s">
        <v>441</v>
      </c>
      <c r="B28" s="150">
        <f t="shared" si="9"/>
        <v>6362</v>
      </c>
      <c r="C28" s="150">
        <f t="shared" si="9"/>
        <v>299631.12</v>
      </c>
      <c r="D28" s="150">
        <f t="shared" si="9"/>
        <v>218750</v>
      </c>
      <c r="E28" s="150">
        <f t="shared" si="9"/>
        <v>19211250</v>
      </c>
      <c r="F28" s="113"/>
    </row>
    <row r="29" spans="1:30" ht="29">
      <c r="A29" s="109" t="s">
        <v>442</v>
      </c>
      <c r="B29" s="150">
        <f t="shared" si="9"/>
        <v>1136136</v>
      </c>
      <c r="C29" s="150">
        <f t="shared" si="9"/>
        <v>363212</v>
      </c>
      <c r="D29" s="150">
        <f t="shared" si="9"/>
        <v>0</v>
      </c>
      <c r="E29" s="150">
        <f t="shared" si="9"/>
        <v>0</v>
      </c>
      <c r="F29" s="114"/>
    </row>
    <row r="30" spans="1:30" ht="29">
      <c r="A30" s="109" t="s">
        <v>443</v>
      </c>
      <c r="B30" s="150">
        <f t="shared" si="9"/>
        <v>1123370</v>
      </c>
      <c r="C30" s="150">
        <f t="shared" si="9"/>
        <v>177004</v>
      </c>
      <c r="D30" s="150">
        <f t="shared" si="9"/>
        <v>0</v>
      </c>
      <c r="E30" s="150">
        <f t="shared" si="9"/>
        <v>0</v>
      </c>
      <c r="F30" s="113"/>
    </row>
    <row r="31" spans="1:30" ht="29">
      <c r="A31" s="109" t="s">
        <v>444</v>
      </c>
      <c r="B31" s="150">
        <f t="shared" si="9"/>
        <v>855052</v>
      </c>
      <c r="C31" s="150">
        <f t="shared" si="9"/>
        <v>120.562</v>
      </c>
      <c r="D31" s="150">
        <f t="shared" si="9"/>
        <v>0</v>
      </c>
      <c r="E31" s="150">
        <f t="shared" si="9"/>
        <v>0</v>
      </c>
      <c r="F31" s="114"/>
    </row>
    <row r="32" spans="1:30" ht="29">
      <c r="A32" s="109" t="s">
        <v>445</v>
      </c>
      <c r="B32" s="150">
        <f t="shared" si="9"/>
        <v>321820.88</v>
      </c>
      <c r="C32" s="150">
        <f t="shared" si="9"/>
        <v>55258</v>
      </c>
      <c r="D32" s="150">
        <f t="shared" si="9"/>
        <v>0</v>
      </c>
      <c r="E32" s="150">
        <f t="shared" si="9"/>
        <v>0</v>
      </c>
      <c r="F32" s="113"/>
    </row>
    <row r="33" spans="1:6" ht="29">
      <c r="A33" s="109" t="s">
        <v>446</v>
      </c>
      <c r="B33" s="150">
        <f t="shared" si="9"/>
        <v>192511</v>
      </c>
      <c r="C33" s="150">
        <f t="shared" si="9"/>
        <v>1385266.34</v>
      </c>
      <c r="D33" s="150">
        <f t="shared" si="9"/>
        <v>0</v>
      </c>
      <c r="E33" s="150">
        <f t="shared" si="9"/>
        <v>0</v>
      </c>
      <c r="F33" s="114"/>
    </row>
    <row r="34" spans="1:6" ht="29">
      <c r="A34" s="109" t="s">
        <v>447</v>
      </c>
      <c r="B34" s="150">
        <f t="shared" si="9"/>
        <v>859479.56</v>
      </c>
      <c r="C34" s="150">
        <f t="shared" si="9"/>
        <v>2236713.2000000002</v>
      </c>
      <c r="D34" s="150">
        <f t="shared" si="9"/>
        <v>0</v>
      </c>
      <c r="E34" s="150">
        <f t="shared" si="9"/>
        <v>0</v>
      </c>
      <c r="F34" s="121"/>
    </row>
    <row r="35" spans="1:6">
      <c r="A35" s="169" t="s">
        <v>685</v>
      </c>
      <c r="B35" s="150">
        <f t="shared" si="9"/>
        <v>205023</v>
      </c>
      <c r="C35" s="150">
        <f t="shared" si="9"/>
        <v>0</v>
      </c>
      <c r="D35" s="150">
        <f t="shared" si="9"/>
        <v>0</v>
      </c>
      <c r="E35" s="150">
        <f t="shared" si="9"/>
        <v>0</v>
      </c>
      <c r="F35" s="121"/>
    </row>
    <row r="36" spans="1:6">
      <c r="A36" t="s">
        <v>807</v>
      </c>
      <c r="B36" s="150">
        <f t="shared" si="9"/>
        <v>19168</v>
      </c>
      <c r="C36" s="150">
        <f t="shared" si="9"/>
        <v>778372</v>
      </c>
      <c r="D36" s="150">
        <f t="shared" si="9"/>
        <v>0</v>
      </c>
      <c r="E36" s="150">
        <f t="shared" si="9"/>
        <v>0</v>
      </c>
    </row>
    <row r="37" spans="1:6">
      <c r="D37" s="150"/>
      <c r="E37" s="150">
        <f t="shared" ref="E37" si="10">E22</f>
        <v>19211250</v>
      </c>
    </row>
  </sheetData>
  <mergeCells count="11">
    <mergeCell ref="S9:U9"/>
    <mergeCell ref="A1:G1"/>
    <mergeCell ref="D23:G23"/>
    <mergeCell ref="A3:G3"/>
    <mergeCell ref="A4:G4"/>
    <mergeCell ref="A2:G2"/>
    <mergeCell ref="A7:A10"/>
    <mergeCell ref="G7:G10"/>
    <mergeCell ref="B7:F7"/>
    <mergeCell ref="B8:F8"/>
    <mergeCell ref="A23:C23"/>
  </mergeCells>
  <printOptions horizontalCentered="1"/>
  <pageMargins left="0" right="0" top="0.74803149606299213" bottom="0" header="0" footer="0"/>
  <pageSetup paperSize="9" scale="84"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S36"/>
  <sheetViews>
    <sheetView rightToLeft="1" view="pageBreakPreview" topLeftCell="A7" zoomScale="140" zoomScaleNormal="100" zoomScaleSheetLayoutView="140" workbookViewId="0">
      <selection activeCell="C13" sqref="C13"/>
    </sheetView>
  </sheetViews>
  <sheetFormatPr defaultRowHeight="14.5"/>
  <cols>
    <col min="1" max="1" width="23.6328125" customWidth="1"/>
    <col min="2" max="7" width="12.36328125" customWidth="1"/>
    <col min="8" max="8" width="14" customWidth="1"/>
    <col min="9" max="9" width="29.36328125" customWidth="1"/>
    <col min="27" max="27" width="11.26953125" bestFit="1" customWidth="1"/>
    <col min="28" max="28" width="10" bestFit="1" customWidth="1"/>
    <col min="29" max="29" width="12.26953125" bestFit="1" customWidth="1"/>
    <col min="30" max="31" width="11.6328125" customWidth="1"/>
    <col min="32" max="32" width="12.08984375" bestFit="1" customWidth="1"/>
    <col min="33" max="33" width="10" bestFit="1" customWidth="1"/>
    <col min="34" max="34" width="11.26953125" bestFit="1" customWidth="1"/>
    <col min="35" max="35" width="11" bestFit="1" customWidth="1"/>
    <col min="36" max="36" width="11" customWidth="1"/>
    <col min="37" max="39" width="11.08984375" bestFit="1" customWidth="1"/>
    <col min="40" max="41" width="11.08984375" customWidth="1"/>
  </cols>
  <sheetData>
    <row r="1" spans="1:45" ht="24.5">
      <c r="A1" s="1230" t="s">
        <v>359</v>
      </c>
      <c r="B1" s="1230"/>
      <c r="C1" s="1230"/>
      <c r="D1" s="1230"/>
      <c r="E1" s="1230"/>
      <c r="F1" s="1230"/>
      <c r="G1" s="1230"/>
      <c r="H1" s="1230"/>
      <c r="I1" s="1230"/>
    </row>
    <row r="2" spans="1:45" ht="36" customHeight="1">
      <c r="A2" s="1208" t="s">
        <v>1005</v>
      </c>
      <c r="B2" s="1209"/>
      <c r="C2" s="1209"/>
      <c r="D2" s="1209"/>
      <c r="E2" s="1209"/>
      <c r="F2" s="1209"/>
      <c r="G2" s="1209"/>
      <c r="H2" s="1209"/>
      <c r="I2" s="1209"/>
    </row>
    <row r="3" spans="1:45" ht="18.75" customHeight="1">
      <c r="A3" s="1185">
        <v>2021</v>
      </c>
      <c r="B3" s="1185"/>
      <c r="C3" s="1185"/>
      <c r="D3" s="1185"/>
      <c r="E3" s="1185"/>
      <c r="F3" s="1185"/>
      <c r="G3" s="1185"/>
      <c r="H3" s="1185"/>
      <c r="I3" s="1185"/>
      <c r="M3">
        <v>2021</v>
      </c>
      <c r="R3">
        <v>2020</v>
      </c>
    </row>
    <row r="4" spans="1:45" ht="17.25" customHeight="1">
      <c r="A4" s="382" t="s">
        <v>215</v>
      </c>
      <c r="B4" s="353"/>
      <c r="C4" s="353"/>
      <c r="D4" s="353"/>
      <c r="E4" s="353"/>
      <c r="F4" s="353"/>
      <c r="G4" s="383"/>
      <c r="H4" s="353"/>
      <c r="I4" s="384" t="s">
        <v>216</v>
      </c>
      <c r="L4" s="526" t="s">
        <v>327</v>
      </c>
      <c r="M4" s="546" t="s">
        <v>504</v>
      </c>
      <c r="N4" s="547"/>
      <c r="Q4" s="526" t="s">
        <v>327</v>
      </c>
      <c r="R4" s="546" t="s">
        <v>504</v>
      </c>
      <c r="S4" s="547"/>
    </row>
    <row r="5" spans="1:45" ht="23.25" customHeight="1">
      <c r="A5" s="1205" t="s">
        <v>328</v>
      </c>
      <c r="B5" s="1233" t="s">
        <v>922</v>
      </c>
      <c r="C5" s="1234"/>
      <c r="D5" s="1234"/>
      <c r="E5" s="1234"/>
      <c r="F5" s="1234"/>
      <c r="G5" s="1235"/>
      <c r="H5" s="1231" t="s">
        <v>12</v>
      </c>
      <c r="I5" s="1210" t="s">
        <v>329</v>
      </c>
      <c r="L5" s="526"/>
      <c r="M5" s="548" t="s">
        <v>503</v>
      </c>
      <c r="N5" s="549"/>
      <c r="Q5" s="526"/>
      <c r="R5" s="548" t="s">
        <v>503</v>
      </c>
      <c r="S5" s="549"/>
    </row>
    <row r="6" spans="1:45" ht="23.25" customHeight="1">
      <c r="A6" s="1193"/>
      <c r="B6" s="1236" t="s">
        <v>923</v>
      </c>
      <c r="C6" s="1237"/>
      <c r="D6" s="1237"/>
      <c r="E6" s="1237"/>
      <c r="F6" s="1237"/>
      <c r="G6" s="1238"/>
      <c r="H6" s="1232"/>
      <c r="I6" s="1194"/>
      <c r="L6" s="526"/>
      <c r="M6" s="527">
        <v>1</v>
      </c>
      <c r="N6" s="527">
        <v>2</v>
      </c>
      <c r="Q6" s="526"/>
      <c r="R6" s="527">
        <v>1</v>
      </c>
      <c r="S6" s="527">
        <v>2</v>
      </c>
      <c r="X6" t="s">
        <v>994</v>
      </c>
    </row>
    <row r="7" spans="1:45" ht="54.75" customHeight="1">
      <c r="A7" s="1193"/>
      <c r="B7" s="869" t="s">
        <v>89</v>
      </c>
      <c r="C7" s="869" t="s">
        <v>733</v>
      </c>
      <c r="D7" s="869" t="s">
        <v>218</v>
      </c>
      <c r="E7" s="869" t="s">
        <v>90</v>
      </c>
      <c r="F7" s="869" t="s">
        <v>805</v>
      </c>
      <c r="G7" s="869" t="s">
        <v>91</v>
      </c>
      <c r="H7" s="1239" t="s">
        <v>9</v>
      </c>
      <c r="I7" s="1194"/>
      <c r="L7" s="526"/>
      <c r="M7" s="523" t="s">
        <v>391</v>
      </c>
      <c r="N7" s="523" t="s">
        <v>330</v>
      </c>
      <c r="Q7" s="526"/>
      <c r="R7" s="523" t="s">
        <v>391</v>
      </c>
      <c r="S7" s="523" t="s">
        <v>330</v>
      </c>
      <c r="U7" s="525" t="s">
        <v>994</v>
      </c>
      <c r="V7" s="525"/>
      <c r="W7" s="525"/>
      <c r="X7" s="525"/>
      <c r="AC7">
        <v>2021</v>
      </c>
      <c r="AH7">
        <v>2020</v>
      </c>
      <c r="AJ7" s="207"/>
      <c r="AL7" t="s">
        <v>998</v>
      </c>
    </row>
    <row r="8" spans="1:45" ht="44.25" customHeight="1">
      <c r="A8" s="1206"/>
      <c r="B8" s="1017" t="s">
        <v>92</v>
      </c>
      <c r="C8" s="1017" t="s">
        <v>93</v>
      </c>
      <c r="D8" s="1017" t="s">
        <v>187</v>
      </c>
      <c r="E8" s="1017" t="s">
        <v>94</v>
      </c>
      <c r="F8" s="1017" t="s">
        <v>902</v>
      </c>
      <c r="G8" s="1017" t="s">
        <v>95</v>
      </c>
      <c r="H8" s="1240" t="s">
        <v>9</v>
      </c>
      <c r="I8" s="1211"/>
      <c r="L8" s="526"/>
      <c r="M8" s="524" t="s">
        <v>438</v>
      </c>
      <c r="N8" s="524" t="s">
        <v>362</v>
      </c>
      <c r="Q8" s="526"/>
      <c r="R8" s="524" t="s">
        <v>438</v>
      </c>
      <c r="S8" s="524" t="s">
        <v>362</v>
      </c>
      <c r="U8" s="208">
        <v>2021</v>
      </c>
      <c r="V8" s="208"/>
      <c r="W8" s="208">
        <v>2020</v>
      </c>
      <c r="X8" s="208"/>
      <c r="Y8" t="s">
        <v>993</v>
      </c>
      <c r="AA8" s="554" t="s">
        <v>93</v>
      </c>
      <c r="AB8" s="553" t="s">
        <v>187</v>
      </c>
      <c r="AC8" s="553" t="s">
        <v>94</v>
      </c>
      <c r="AD8" s="552" t="s">
        <v>95</v>
      </c>
      <c r="AE8" s="207"/>
      <c r="AF8" s="554" t="s">
        <v>93</v>
      </c>
      <c r="AG8" s="552" t="s">
        <v>187</v>
      </c>
      <c r="AH8" s="552" t="s">
        <v>94</v>
      </c>
      <c r="AI8" s="562" t="s">
        <v>95</v>
      </c>
      <c r="AJ8" s="207"/>
      <c r="AK8" s="565" t="s">
        <v>93</v>
      </c>
      <c r="AL8" s="552" t="s">
        <v>187</v>
      </c>
      <c r="AM8" s="552" t="s">
        <v>94</v>
      </c>
      <c r="AN8" s="562" t="s">
        <v>95</v>
      </c>
      <c r="AO8" s="207"/>
      <c r="AP8" s="565" t="s">
        <v>93</v>
      </c>
      <c r="AQ8" s="552" t="s">
        <v>187</v>
      </c>
      <c r="AR8" s="552" t="s">
        <v>94</v>
      </c>
      <c r="AS8" s="552" t="s">
        <v>95</v>
      </c>
    </row>
    <row r="9" spans="1:45" ht="20.149999999999999" customHeight="1">
      <c r="A9" s="112" t="s">
        <v>583</v>
      </c>
      <c r="B9" s="173"/>
      <c r="C9" s="173">
        <v>693983</v>
      </c>
      <c r="D9" s="173"/>
      <c r="E9" s="173"/>
      <c r="F9" s="173"/>
      <c r="G9" s="173">
        <v>218112.22</v>
      </c>
      <c r="H9" s="276">
        <f>SUM(B9:G9)</f>
        <v>912095.22</v>
      </c>
      <c r="I9" s="122" t="s">
        <v>564</v>
      </c>
      <c r="L9" s="249" t="s">
        <v>583</v>
      </c>
      <c r="M9" s="177">
        <v>1</v>
      </c>
      <c r="N9" s="173">
        <v>4</v>
      </c>
      <c r="P9" s="249" t="s">
        <v>583</v>
      </c>
      <c r="Q9" s="177">
        <v>1</v>
      </c>
      <c r="R9" s="173">
        <v>4</v>
      </c>
      <c r="U9" s="327">
        <v>516.9561276799999</v>
      </c>
      <c r="V9" s="209"/>
      <c r="W9" s="327">
        <v>459.89047699999998</v>
      </c>
      <c r="X9" s="517">
        <f>+U9-W9</f>
        <v>57.065650679999919</v>
      </c>
      <c r="Y9" s="149">
        <f>+X9/W9</f>
        <v>0.12408530624999205</v>
      </c>
      <c r="AA9" s="552">
        <v>693983</v>
      </c>
      <c r="AB9" s="552"/>
      <c r="AC9" s="552"/>
      <c r="AD9" s="557">
        <v>218112.22</v>
      </c>
      <c r="AE9" s="207"/>
      <c r="AF9" s="552">
        <v>698256.99000000011</v>
      </c>
      <c r="AG9" s="552"/>
      <c r="AH9" s="552"/>
      <c r="AI9" s="562">
        <v>234848.58</v>
      </c>
      <c r="AJ9" s="207"/>
      <c r="AK9" s="558">
        <f>AA9-AF9</f>
        <v>-4273.9900000001071</v>
      </c>
      <c r="AL9" s="558">
        <f>AB9-AG9</f>
        <v>0</v>
      </c>
      <c r="AM9" s="558">
        <f t="shared" ref="AM9:AN20" si="0">AC9-AH9</f>
        <v>0</v>
      </c>
      <c r="AN9" s="558">
        <f t="shared" si="0"/>
        <v>-16736.359999999986</v>
      </c>
      <c r="AO9" s="558"/>
      <c r="AP9" s="516">
        <f>+AK9/AF9</f>
        <v>-6.1209412311076274E-3</v>
      </c>
      <c r="AQ9" s="516" t="e">
        <f t="shared" ref="AQ9:AS9" si="1">+AL9/AG9</f>
        <v>#DIV/0!</v>
      </c>
      <c r="AR9" s="516" t="e">
        <f t="shared" si="1"/>
        <v>#DIV/0!</v>
      </c>
      <c r="AS9" s="516">
        <f t="shared" si="1"/>
        <v>-7.1264471771555898E-2</v>
      </c>
    </row>
    <row r="10" spans="1:45" ht="20.149999999999999" customHeight="1">
      <c r="A10" s="709" t="s">
        <v>325</v>
      </c>
      <c r="B10" s="693"/>
      <c r="C10" s="693">
        <v>5931</v>
      </c>
      <c r="D10" s="693">
        <v>13896</v>
      </c>
      <c r="E10" s="693">
        <v>81229.42</v>
      </c>
      <c r="F10" s="693"/>
      <c r="G10" s="693">
        <v>21850</v>
      </c>
      <c r="H10" s="733">
        <f>SUM(B10:G10)</f>
        <v>122906.42</v>
      </c>
      <c r="I10" s="694" t="s">
        <v>363</v>
      </c>
      <c r="L10" s="441" t="s">
        <v>325</v>
      </c>
      <c r="M10" s="442">
        <v>8</v>
      </c>
      <c r="N10" s="369">
        <v>8</v>
      </c>
      <c r="P10" s="528" t="s">
        <v>325</v>
      </c>
      <c r="Q10" s="529">
        <v>7</v>
      </c>
      <c r="R10" s="530">
        <v>7</v>
      </c>
      <c r="U10" s="452">
        <v>164.76056399999999</v>
      </c>
      <c r="V10" s="209"/>
      <c r="W10" s="513">
        <v>120.29385000000001</v>
      </c>
      <c r="X10" s="517">
        <f t="shared" ref="X10:X20" si="2">+U10-W10</f>
        <v>44.466713999999982</v>
      </c>
      <c r="Y10" s="149">
        <f t="shared" ref="Y10:Y20" si="3">+X10/W10</f>
        <v>0.36965076768263699</v>
      </c>
      <c r="AA10" s="552">
        <v>5931</v>
      </c>
      <c r="AB10" s="552">
        <v>13896</v>
      </c>
      <c r="AC10" s="552">
        <v>81229.42</v>
      </c>
      <c r="AD10" s="552">
        <v>21850</v>
      </c>
      <c r="AE10" s="207"/>
      <c r="AF10" s="552"/>
      <c r="AG10" s="552"/>
      <c r="AH10" s="552">
        <v>60000.03</v>
      </c>
      <c r="AI10" s="562">
        <v>10000</v>
      </c>
      <c r="AJ10" s="207"/>
      <c r="AK10" s="558">
        <f t="shared" ref="AK10:AK20" si="4">AA10-AF10</f>
        <v>5931</v>
      </c>
      <c r="AL10" s="558">
        <f t="shared" ref="AL10:AL20" si="5">AB10-AG10</f>
        <v>13896</v>
      </c>
      <c r="AM10" s="558">
        <f t="shared" si="0"/>
        <v>21229.39</v>
      </c>
      <c r="AN10" s="558">
        <f t="shared" si="0"/>
        <v>11850</v>
      </c>
      <c r="AO10" s="558"/>
      <c r="AP10" s="516" t="e">
        <f t="shared" ref="AP10:AP20" si="6">+AK10/AF10</f>
        <v>#DIV/0!</v>
      </c>
      <c r="AQ10" s="516" t="e">
        <f t="shared" ref="AQ10:AQ20" si="7">+AL10/AG10</f>
        <v>#DIV/0!</v>
      </c>
      <c r="AR10" s="516">
        <f t="shared" ref="AR10:AR20" si="8">+AM10/AH10</f>
        <v>0.35382298975517179</v>
      </c>
      <c r="AS10" s="516">
        <f t="shared" ref="AS10:AS20" si="9">+AN10/AI10</f>
        <v>1.1850000000000001</v>
      </c>
    </row>
    <row r="11" spans="1:45" ht="20.149999999999999" customHeight="1">
      <c r="A11" s="112" t="s">
        <v>323</v>
      </c>
      <c r="B11" s="173">
        <v>29896.965789473699</v>
      </c>
      <c r="C11" s="173"/>
      <c r="D11" s="173"/>
      <c r="E11" s="173">
        <v>105237.72</v>
      </c>
      <c r="F11" s="173">
        <v>17966</v>
      </c>
      <c r="G11" s="173"/>
      <c r="H11" s="276">
        <f>SUM(B11:G11)</f>
        <v>153100.6857894737</v>
      </c>
      <c r="I11" s="122" t="s">
        <v>364</v>
      </c>
      <c r="L11" s="250" t="s">
        <v>323</v>
      </c>
      <c r="M11" s="193">
        <v>5</v>
      </c>
      <c r="N11" s="176">
        <v>5</v>
      </c>
      <c r="P11" s="250" t="s">
        <v>323</v>
      </c>
      <c r="Q11" s="193">
        <v>5</v>
      </c>
      <c r="R11" s="176">
        <v>5</v>
      </c>
      <c r="U11" s="286">
        <v>66.745881999999995</v>
      </c>
      <c r="V11" s="209"/>
      <c r="W11" s="286">
        <v>61.860512999999997</v>
      </c>
      <c r="X11" s="517">
        <f t="shared" si="2"/>
        <v>4.8853689999999972</v>
      </c>
      <c r="Y11" s="149">
        <f t="shared" si="3"/>
        <v>7.8973949019789047E-2</v>
      </c>
      <c r="AA11" s="552"/>
      <c r="AB11" s="552"/>
      <c r="AC11" s="552">
        <v>105237.72</v>
      </c>
      <c r="AD11" s="552"/>
      <c r="AE11" s="207"/>
      <c r="AF11" s="552"/>
      <c r="AG11" s="552"/>
      <c r="AH11" s="552">
        <v>171169.7</v>
      </c>
      <c r="AI11" s="562"/>
      <c r="AJ11" s="207"/>
      <c r="AK11" s="558">
        <f t="shared" si="4"/>
        <v>0</v>
      </c>
      <c r="AL11" s="558">
        <f t="shared" si="5"/>
        <v>0</v>
      </c>
      <c r="AM11" s="558">
        <f t="shared" si="0"/>
        <v>-65931.98000000001</v>
      </c>
      <c r="AN11" s="558">
        <f t="shared" si="0"/>
        <v>0</v>
      </c>
      <c r="AO11" s="558"/>
      <c r="AP11" s="516" t="e">
        <f t="shared" si="6"/>
        <v>#DIV/0!</v>
      </c>
      <c r="AQ11" s="516" t="e">
        <f t="shared" si="7"/>
        <v>#DIV/0!</v>
      </c>
      <c r="AR11" s="516">
        <f t="shared" si="8"/>
        <v>-0.38518487793108247</v>
      </c>
      <c r="AS11" s="516" t="e">
        <f t="shared" si="9"/>
        <v>#DIV/0!</v>
      </c>
    </row>
    <row r="12" spans="1:45" ht="20.149999999999999" customHeight="1">
      <c r="A12" s="709" t="s">
        <v>388</v>
      </c>
      <c r="B12" s="693"/>
      <c r="C12" s="693">
        <v>288930</v>
      </c>
      <c r="D12" s="693"/>
      <c r="E12" s="693">
        <v>69626</v>
      </c>
      <c r="F12" s="693"/>
      <c r="G12" s="693"/>
      <c r="H12" s="733">
        <f>SUM(B12:G12)</f>
        <v>358556</v>
      </c>
      <c r="I12" s="694" t="s">
        <v>392</v>
      </c>
      <c r="L12" s="441" t="s">
        <v>388</v>
      </c>
      <c r="M12" s="442">
        <v>4</v>
      </c>
      <c r="N12" s="369">
        <v>12</v>
      </c>
      <c r="P12" s="528" t="s">
        <v>388</v>
      </c>
      <c r="Q12" s="529">
        <v>4</v>
      </c>
      <c r="R12" s="530">
        <v>11</v>
      </c>
      <c r="U12" s="452">
        <v>251.87835100000001</v>
      </c>
      <c r="V12" s="209"/>
      <c r="W12" s="513">
        <v>258.01997499999999</v>
      </c>
      <c r="X12" s="517">
        <f t="shared" si="2"/>
        <v>-6.1416239999999789</v>
      </c>
      <c r="Y12" s="543">
        <f t="shared" si="3"/>
        <v>-2.3802901306381335E-2</v>
      </c>
      <c r="AA12" s="552">
        <v>288930</v>
      </c>
      <c r="AB12" s="552"/>
      <c r="AC12" s="552">
        <v>69626</v>
      </c>
      <c r="AD12" s="552"/>
      <c r="AE12" s="207"/>
      <c r="AF12" s="552">
        <v>373922</v>
      </c>
      <c r="AG12" s="552"/>
      <c r="AH12" s="552">
        <v>44211</v>
      </c>
      <c r="AI12" s="562"/>
      <c r="AJ12" s="207"/>
      <c r="AK12" s="558">
        <f t="shared" si="4"/>
        <v>-84992</v>
      </c>
      <c r="AL12" s="558">
        <f t="shared" si="5"/>
        <v>0</v>
      </c>
      <c r="AM12" s="558">
        <f t="shared" si="0"/>
        <v>25415</v>
      </c>
      <c r="AN12" s="558">
        <f t="shared" si="0"/>
        <v>0</v>
      </c>
      <c r="AO12" s="558"/>
      <c r="AP12" s="516">
        <f t="shared" si="6"/>
        <v>-0.22729874144875134</v>
      </c>
      <c r="AQ12" s="516" t="e">
        <f t="shared" si="7"/>
        <v>#DIV/0!</v>
      </c>
      <c r="AR12" s="516">
        <f t="shared" si="8"/>
        <v>0.57485693605663746</v>
      </c>
      <c r="AS12" s="516" t="e">
        <f t="shared" si="9"/>
        <v>#DIV/0!</v>
      </c>
    </row>
    <row r="13" spans="1:45" ht="20.149999999999999" customHeight="1">
      <c r="A13" s="112" t="s">
        <v>326</v>
      </c>
      <c r="B13" s="657"/>
      <c r="C13" s="173">
        <v>37398</v>
      </c>
      <c r="D13" s="173"/>
      <c r="E13" s="173">
        <v>140561</v>
      </c>
      <c r="F13" s="173"/>
      <c r="G13" s="173">
        <v>22530.66</v>
      </c>
      <c r="H13" s="276">
        <f t="shared" ref="H13:H18" si="10">SUM(C13:G13)</f>
        <v>200489.66</v>
      </c>
      <c r="I13" s="122" t="s">
        <v>365</v>
      </c>
      <c r="L13" s="250" t="s">
        <v>326</v>
      </c>
      <c r="M13" s="193">
        <v>3</v>
      </c>
      <c r="N13" s="176">
        <v>7</v>
      </c>
      <c r="P13" s="250" t="s">
        <v>326</v>
      </c>
      <c r="Q13" s="193">
        <v>3</v>
      </c>
      <c r="R13" s="176">
        <v>7</v>
      </c>
      <c r="U13" s="286">
        <v>159.64659900000001</v>
      </c>
      <c r="V13" s="209"/>
      <c r="W13" s="286">
        <v>292.835981</v>
      </c>
      <c r="X13" s="517">
        <f t="shared" si="2"/>
        <v>-133.18938199999999</v>
      </c>
      <c r="Y13" s="543">
        <f t="shared" si="3"/>
        <v>-0.45482587742521979</v>
      </c>
      <c r="AA13" s="552">
        <v>37398</v>
      </c>
      <c r="AB13" s="552"/>
      <c r="AC13" s="552">
        <v>140561</v>
      </c>
      <c r="AD13" s="552">
        <v>22530.66</v>
      </c>
      <c r="AE13" s="207"/>
      <c r="AF13" s="552">
        <v>85662.615000000005</v>
      </c>
      <c r="AG13" s="552"/>
      <c r="AH13" s="552">
        <v>297865.908</v>
      </c>
      <c r="AI13" s="562">
        <v>51125.66</v>
      </c>
      <c r="AJ13" s="207"/>
      <c r="AK13" s="558">
        <f t="shared" si="4"/>
        <v>-48264.615000000005</v>
      </c>
      <c r="AL13" s="558">
        <f t="shared" si="5"/>
        <v>0</v>
      </c>
      <c r="AM13" s="558">
        <f t="shared" si="0"/>
        <v>-157304.908</v>
      </c>
      <c r="AN13" s="558">
        <f t="shared" si="0"/>
        <v>-28595.000000000004</v>
      </c>
      <c r="AO13" s="558"/>
      <c r="AP13" s="516">
        <f t="shared" si="6"/>
        <v>-0.56342682277443901</v>
      </c>
      <c r="AQ13" s="516" t="e">
        <f t="shared" si="7"/>
        <v>#DIV/0!</v>
      </c>
      <c r="AR13" s="516">
        <f t="shared" si="8"/>
        <v>-0.52810645251822508</v>
      </c>
      <c r="AS13" s="516">
        <f t="shared" si="9"/>
        <v>-0.55930818301416552</v>
      </c>
    </row>
    <row r="14" spans="1:45" ht="20.149999999999999" customHeight="1">
      <c r="A14" s="709" t="s">
        <v>389</v>
      </c>
      <c r="B14" s="693"/>
      <c r="C14" s="693">
        <v>78564</v>
      </c>
      <c r="D14" s="693"/>
      <c r="E14" s="693">
        <v>52282</v>
      </c>
      <c r="F14" s="693"/>
      <c r="G14" s="693"/>
      <c r="H14" s="733">
        <f t="shared" si="10"/>
        <v>130846</v>
      </c>
      <c r="I14" s="694" t="s">
        <v>393</v>
      </c>
      <c r="L14" s="441" t="s">
        <v>389</v>
      </c>
      <c r="M14" s="442">
        <v>3</v>
      </c>
      <c r="N14" s="369">
        <v>4</v>
      </c>
      <c r="P14" s="528" t="s">
        <v>389</v>
      </c>
      <c r="Q14" s="529">
        <v>3</v>
      </c>
      <c r="R14" s="544">
        <v>5</v>
      </c>
      <c r="U14" s="452">
        <v>45.592109879999995</v>
      </c>
      <c r="V14" s="209"/>
      <c r="W14" s="513">
        <v>143.40105600000001</v>
      </c>
      <c r="X14" s="517">
        <f t="shared" si="2"/>
        <v>-97.808946120000016</v>
      </c>
      <c r="Y14" s="543">
        <f t="shared" si="3"/>
        <v>-0.68206573123143532</v>
      </c>
      <c r="AA14" s="552">
        <v>78564</v>
      </c>
      <c r="AB14" s="552"/>
      <c r="AC14" s="555">
        <v>52282</v>
      </c>
      <c r="AD14" s="552"/>
      <c r="AE14" s="207"/>
      <c r="AF14" s="552">
        <v>61679</v>
      </c>
      <c r="AG14" s="552"/>
      <c r="AH14" s="552">
        <v>44630</v>
      </c>
      <c r="AI14" s="562"/>
      <c r="AJ14" s="207"/>
      <c r="AK14" s="558">
        <f t="shared" si="4"/>
        <v>16885</v>
      </c>
      <c r="AL14" s="558">
        <f t="shared" si="5"/>
        <v>0</v>
      </c>
      <c r="AM14" s="558">
        <f t="shared" si="0"/>
        <v>7652</v>
      </c>
      <c r="AN14" s="558">
        <f t="shared" si="0"/>
        <v>0</v>
      </c>
      <c r="AO14" s="558"/>
      <c r="AP14" s="516">
        <f t="shared" si="6"/>
        <v>0.27375605959889104</v>
      </c>
      <c r="AQ14" s="516" t="e">
        <f t="shared" si="7"/>
        <v>#DIV/0!</v>
      </c>
      <c r="AR14" s="516">
        <f t="shared" si="8"/>
        <v>0.17145417880349539</v>
      </c>
      <c r="AS14" s="516" t="e">
        <f t="shared" si="9"/>
        <v>#DIV/0!</v>
      </c>
    </row>
    <row r="15" spans="1:45" ht="20.149999999999999" customHeight="1">
      <c r="A15" s="112" t="s">
        <v>324</v>
      </c>
      <c r="B15" s="173"/>
      <c r="C15" s="173">
        <v>3000</v>
      </c>
      <c r="D15" s="173"/>
      <c r="E15" s="173">
        <v>108371.7</v>
      </c>
      <c r="F15" s="173"/>
      <c r="G15" s="173"/>
      <c r="H15" s="276">
        <f t="shared" si="10"/>
        <v>111371.7</v>
      </c>
      <c r="I15" s="122" t="s">
        <v>366</v>
      </c>
      <c r="L15" s="251" t="s">
        <v>324</v>
      </c>
      <c r="M15" s="202">
        <v>3</v>
      </c>
      <c r="N15" s="203">
        <v>3</v>
      </c>
      <c r="P15" s="251" t="s">
        <v>324</v>
      </c>
      <c r="Q15" s="202">
        <v>3</v>
      </c>
      <c r="R15" s="545">
        <v>3</v>
      </c>
      <c r="U15" s="286">
        <v>146.001485</v>
      </c>
      <c r="V15" s="209"/>
      <c r="W15" s="286">
        <v>95.168088999999995</v>
      </c>
      <c r="X15" s="517">
        <f t="shared" si="2"/>
        <v>50.833396000000008</v>
      </c>
      <c r="Y15" s="149">
        <f t="shared" si="3"/>
        <v>0.53414328830328839</v>
      </c>
      <c r="AA15" s="552">
        <v>3000</v>
      </c>
      <c r="AB15" s="552"/>
      <c r="AC15" s="556">
        <v>108371.7</v>
      </c>
      <c r="AD15" s="552"/>
      <c r="AE15" s="207"/>
      <c r="AF15" s="560"/>
      <c r="AH15" s="556">
        <v>3120</v>
      </c>
      <c r="AI15" s="563"/>
      <c r="AJ15" s="561"/>
      <c r="AK15" s="558">
        <f t="shared" si="4"/>
        <v>3000</v>
      </c>
      <c r="AL15" s="558">
        <f t="shared" si="5"/>
        <v>0</v>
      </c>
      <c r="AM15" s="558">
        <f t="shared" si="0"/>
        <v>105251.7</v>
      </c>
      <c r="AN15" s="558">
        <f t="shared" si="0"/>
        <v>0</v>
      </c>
      <c r="AO15" s="558"/>
      <c r="AP15" s="516" t="e">
        <f t="shared" si="6"/>
        <v>#DIV/0!</v>
      </c>
      <c r="AQ15" s="516" t="e">
        <f t="shared" si="7"/>
        <v>#DIV/0!</v>
      </c>
      <c r="AR15" s="516">
        <f t="shared" si="8"/>
        <v>33.73451923076923</v>
      </c>
      <c r="AS15" s="516" t="e">
        <f t="shared" si="9"/>
        <v>#DIV/0!</v>
      </c>
    </row>
    <row r="16" spans="1:45" ht="20.149999999999999" customHeight="1">
      <c r="A16" s="709" t="s">
        <v>87</v>
      </c>
      <c r="B16" s="693"/>
      <c r="C16" s="693">
        <v>66243</v>
      </c>
      <c r="D16" s="693">
        <v>9288</v>
      </c>
      <c r="E16" s="693">
        <v>172420</v>
      </c>
      <c r="F16" s="693"/>
      <c r="G16" s="693">
        <v>111003</v>
      </c>
      <c r="H16" s="733">
        <f t="shared" si="10"/>
        <v>358954</v>
      </c>
      <c r="I16" s="694" t="s">
        <v>367</v>
      </c>
      <c r="L16" s="441" t="s">
        <v>87</v>
      </c>
      <c r="M16" s="442">
        <v>9</v>
      </c>
      <c r="N16" s="369">
        <v>9</v>
      </c>
      <c r="P16" s="528" t="s">
        <v>87</v>
      </c>
      <c r="Q16" s="529">
        <v>7</v>
      </c>
      <c r="R16" s="530">
        <v>7</v>
      </c>
      <c r="U16" s="540">
        <v>277.34328713000002</v>
      </c>
      <c r="V16" s="209"/>
      <c r="W16" s="513">
        <v>108.86113572727272</v>
      </c>
      <c r="X16" s="517">
        <f t="shared" si="2"/>
        <v>168.48215140272731</v>
      </c>
      <c r="Y16" s="541">
        <f t="shared" si="3"/>
        <v>1.5476795302303452</v>
      </c>
      <c r="AA16" s="556">
        <v>66243</v>
      </c>
      <c r="AB16" s="556">
        <v>9288</v>
      </c>
      <c r="AC16" s="556">
        <v>172420</v>
      </c>
      <c r="AD16" s="556">
        <v>111003</v>
      </c>
      <c r="AE16" s="559"/>
      <c r="AF16" s="556">
        <v>42906</v>
      </c>
      <c r="AG16" s="556">
        <v>4744.3581818181819</v>
      </c>
      <c r="AH16" s="556">
        <v>2326</v>
      </c>
      <c r="AI16" s="564">
        <v>136105</v>
      </c>
      <c r="AJ16" s="559"/>
      <c r="AK16" s="558">
        <f t="shared" si="4"/>
        <v>23337</v>
      </c>
      <c r="AL16" s="558">
        <f t="shared" si="5"/>
        <v>4543.6418181818181</v>
      </c>
      <c r="AM16" s="558">
        <f t="shared" si="0"/>
        <v>170094</v>
      </c>
      <c r="AN16" s="558">
        <f t="shared" si="0"/>
        <v>-25102</v>
      </c>
      <c r="AO16" s="558"/>
      <c r="AP16" s="516">
        <f t="shared" si="6"/>
        <v>0.54390994266536152</v>
      </c>
      <c r="AQ16" s="516">
        <f t="shared" si="7"/>
        <v>0.95769367405573003</v>
      </c>
      <c r="AR16" s="542">
        <f t="shared" si="8"/>
        <v>73.127257093723131</v>
      </c>
      <c r="AS16" s="516">
        <f t="shared" si="9"/>
        <v>-0.18443113772455089</v>
      </c>
    </row>
    <row r="17" spans="1:45" ht="20.149999999999999" customHeight="1">
      <c r="A17" s="120" t="s">
        <v>88</v>
      </c>
      <c r="B17" s="174"/>
      <c r="C17" s="174">
        <v>314926</v>
      </c>
      <c r="D17" s="174">
        <v>25837</v>
      </c>
      <c r="E17" s="174">
        <v>263040.88</v>
      </c>
      <c r="F17" s="174"/>
      <c r="G17" s="174">
        <v>10503</v>
      </c>
      <c r="H17" s="277">
        <f t="shared" si="10"/>
        <v>614306.88</v>
      </c>
      <c r="I17" s="123" t="s">
        <v>368</v>
      </c>
      <c r="L17" s="251" t="s">
        <v>88</v>
      </c>
      <c r="M17" s="202">
        <v>5</v>
      </c>
      <c r="N17" s="203">
        <v>7</v>
      </c>
      <c r="P17" s="251" t="s">
        <v>88</v>
      </c>
      <c r="Q17" s="202">
        <v>4</v>
      </c>
      <c r="R17" s="203">
        <v>6</v>
      </c>
      <c r="U17" s="287">
        <v>362.18294100000003</v>
      </c>
      <c r="V17" s="209"/>
      <c r="W17" s="287">
        <v>301.09539063700004</v>
      </c>
      <c r="X17" s="517">
        <f t="shared" si="2"/>
        <v>61.087550362999991</v>
      </c>
      <c r="Y17" s="537">
        <f t="shared" si="3"/>
        <v>0.20288437572479151</v>
      </c>
      <c r="AA17" s="555">
        <v>314926</v>
      </c>
      <c r="AB17" s="552">
        <v>25837</v>
      </c>
      <c r="AC17" s="556">
        <v>263040.88</v>
      </c>
      <c r="AD17" s="552">
        <v>10503</v>
      </c>
      <c r="AE17" s="207"/>
      <c r="AF17" s="556">
        <v>316822</v>
      </c>
      <c r="AG17" s="560">
        <v>30939</v>
      </c>
      <c r="AH17" s="556">
        <v>88653</v>
      </c>
      <c r="AI17" s="563">
        <v>104652</v>
      </c>
      <c r="AJ17" s="559"/>
      <c r="AK17" s="558">
        <f t="shared" si="4"/>
        <v>-1896</v>
      </c>
      <c r="AL17" s="558">
        <f t="shared" si="5"/>
        <v>-5102</v>
      </c>
      <c r="AM17" s="558">
        <f t="shared" si="0"/>
        <v>174387.88</v>
      </c>
      <c r="AN17" s="558">
        <f t="shared" si="0"/>
        <v>-94149</v>
      </c>
      <c r="AO17" s="558"/>
      <c r="AP17" s="521">
        <f t="shared" si="6"/>
        <v>-5.9844328992304831E-3</v>
      </c>
      <c r="AQ17" s="516">
        <f t="shared" si="7"/>
        <v>-0.16490513591260222</v>
      </c>
      <c r="AR17" s="516">
        <f t="shared" si="8"/>
        <v>1.967083798630616</v>
      </c>
      <c r="AS17" s="516">
        <f t="shared" si="9"/>
        <v>-0.89963880288957687</v>
      </c>
    </row>
    <row r="18" spans="1:45" ht="20.149999999999999" customHeight="1">
      <c r="A18" s="734" t="s">
        <v>390</v>
      </c>
      <c r="B18" s="735"/>
      <c r="C18" s="693">
        <v>59894.091</v>
      </c>
      <c r="D18" s="693"/>
      <c r="E18" s="693">
        <v>1868</v>
      </c>
      <c r="F18" s="693"/>
      <c r="G18" s="693"/>
      <c r="H18" s="733">
        <f t="shared" si="10"/>
        <v>61762.091</v>
      </c>
      <c r="I18" s="720" t="s">
        <v>394</v>
      </c>
      <c r="L18" s="441" t="s">
        <v>390</v>
      </c>
      <c r="M18" s="442">
        <v>2</v>
      </c>
      <c r="N18" s="369">
        <v>3</v>
      </c>
      <c r="P18" s="528" t="s">
        <v>390</v>
      </c>
      <c r="Q18" s="529">
        <v>2</v>
      </c>
      <c r="R18" s="530">
        <v>3</v>
      </c>
      <c r="U18" s="453">
        <v>38.523241980000002</v>
      </c>
      <c r="V18" s="209"/>
      <c r="W18" s="514">
        <v>37.259308980000007</v>
      </c>
      <c r="X18" s="517">
        <f t="shared" si="2"/>
        <v>1.2639329999999944</v>
      </c>
      <c r="Y18" s="149">
        <f t="shared" si="3"/>
        <v>3.3922609801444424E-2</v>
      </c>
      <c r="AA18" s="552">
        <v>59894.091</v>
      </c>
      <c r="AB18" s="552"/>
      <c r="AC18" s="552">
        <v>1868</v>
      </c>
      <c r="AD18" s="552"/>
      <c r="AE18" s="207"/>
      <c r="AF18" s="552">
        <v>59894.091</v>
      </c>
      <c r="AG18" s="552"/>
      <c r="AH18" s="552">
        <v>1744</v>
      </c>
      <c r="AI18" s="562"/>
      <c r="AJ18" s="207"/>
      <c r="AK18" s="558">
        <f t="shared" si="4"/>
        <v>0</v>
      </c>
      <c r="AL18" s="558">
        <f t="shared" si="5"/>
        <v>0</v>
      </c>
      <c r="AM18" s="558">
        <f t="shared" si="0"/>
        <v>124</v>
      </c>
      <c r="AN18" s="558">
        <f t="shared" si="0"/>
        <v>0</v>
      </c>
      <c r="AO18" s="558"/>
      <c r="AP18" s="516">
        <f t="shared" si="6"/>
        <v>0</v>
      </c>
      <c r="AQ18" s="516" t="e">
        <f t="shared" si="7"/>
        <v>#DIV/0!</v>
      </c>
      <c r="AR18" s="516">
        <f t="shared" si="8"/>
        <v>7.1100917431192664E-2</v>
      </c>
      <c r="AS18" s="516" t="e">
        <f t="shared" si="9"/>
        <v>#DIV/0!</v>
      </c>
    </row>
    <row r="19" spans="1:45" ht="20.149999999999999" customHeight="1">
      <c r="A19" s="120" t="s">
        <v>91</v>
      </c>
      <c r="B19" s="174">
        <v>3650</v>
      </c>
      <c r="C19" s="174"/>
      <c r="D19" s="174"/>
      <c r="E19" s="174"/>
      <c r="F19" s="174"/>
      <c r="G19" s="174">
        <v>482429</v>
      </c>
      <c r="H19" s="277">
        <f>SUM(B19:G19)</f>
        <v>486079</v>
      </c>
      <c r="I19" s="123" t="s">
        <v>804</v>
      </c>
      <c r="L19" s="443" t="s">
        <v>337</v>
      </c>
      <c r="M19" s="444">
        <v>2</v>
      </c>
      <c r="N19" s="445">
        <v>2</v>
      </c>
      <c r="P19" s="443" t="s">
        <v>337</v>
      </c>
      <c r="Q19" s="444">
        <v>2</v>
      </c>
      <c r="R19" s="445">
        <v>2</v>
      </c>
      <c r="U19" s="330">
        <v>46.957996999999999</v>
      </c>
      <c r="V19" s="209"/>
      <c r="W19" s="330">
        <v>40.285519999999998</v>
      </c>
      <c r="X19" s="517">
        <f t="shared" si="2"/>
        <v>6.6724770000000007</v>
      </c>
      <c r="Y19" s="149">
        <f t="shared" si="3"/>
        <v>0.16562966048346903</v>
      </c>
      <c r="AA19" s="552"/>
      <c r="AB19" s="552"/>
      <c r="AC19" s="552"/>
      <c r="AD19" s="552">
        <v>482429</v>
      </c>
      <c r="AE19" s="207"/>
      <c r="AF19" s="552"/>
      <c r="AG19" s="552"/>
      <c r="AH19" s="552"/>
      <c r="AI19" s="562">
        <v>343389</v>
      </c>
      <c r="AJ19" s="207"/>
      <c r="AK19" s="558">
        <f t="shared" si="4"/>
        <v>0</v>
      </c>
      <c r="AL19" s="558">
        <f t="shared" si="5"/>
        <v>0</v>
      </c>
      <c r="AM19" s="558">
        <f t="shared" si="0"/>
        <v>0</v>
      </c>
      <c r="AN19" s="558">
        <f t="shared" si="0"/>
        <v>139040</v>
      </c>
      <c r="AO19" s="558"/>
      <c r="AP19" s="516" t="e">
        <f t="shared" si="6"/>
        <v>#DIV/0!</v>
      </c>
      <c r="AQ19" s="516" t="e">
        <f t="shared" si="7"/>
        <v>#DIV/0!</v>
      </c>
      <c r="AR19" s="516" t="e">
        <f t="shared" si="8"/>
        <v>#DIV/0!</v>
      </c>
      <c r="AS19" s="516">
        <f t="shared" si="9"/>
        <v>0.4049052241044413</v>
      </c>
    </row>
    <row r="20" spans="1:45" ht="20.149999999999999" customHeight="1">
      <c r="A20" s="736" t="s">
        <v>12</v>
      </c>
      <c r="B20" s="711">
        <f t="shared" ref="B20:H20" si="11">SUM(B9:B19)</f>
        <v>33546.965789473703</v>
      </c>
      <c r="C20" s="711">
        <f t="shared" si="11"/>
        <v>1548869.091</v>
      </c>
      <c r="D20" s="711">
        <f t="shared" si="11"/>
        <v>49021</v>
      </c>
      <c r="E20" s="711">
        <f t="shared" si="11"/>
        <v>994636.72</v>
      </c>
      <c r="F20" s="711">
        <f t="shared" si="11"/>
        <v>17966</v>
      </c>
      <c r="G20" s="711">
        <f t="shared" si="11"/>
        <v>866427.88</v>
      </c>
      <c r="H20" s="711">
        <f t="shared" si="11"/>
        <v>3510467.6567894733</v>
      </c>
      <c r="I20" s="737" t="s">
        <v>9</v>
      </c>
      <c r="L20" s="447" t="s">
        <v>96</v>
      </c>
      <c r="M20" s="448">
        <f>SUM(M9:M19)</f>
        <v>45</v>
      </c>
      <c r="N20" s="448">
        <f t="shared" ref="N20" si="12">SUM(N9:N19)</f>
        <v>64</v>
      </c>
      <c r="P20" s="531" t="s">
        <v>96</v>
      </c>
      <c r="Q20" s="532">
        <f>SUM(Q9:Q19)</f>
        <v>41</v>
      </c>
      <c r="R20" s="532">
        <f t="shared" ref="R20" si="13">SUM(R9:R19)</f>
        <v>60</v>
      </c>
      <c r="U20" s="450">
        <f>SUM(U9:U19)</f>
        <v>2076.5885856699997</v>
      </c>
      <c r="V20" s="209"/>
      <c r="W20" s="515">
        <f>SUM(W9:W19)</f>
        <v>1918.9712963442726</v>
      </c>
      <c r="X20" s="517">
        <f t="shared" si="2"/>
        <v>157.61728932572714</v>
      </c>
      <c r="Y20" s="149">
        <f t="shared" si="3"/>
        <v>8.2136345460713897E-2</v>
      </c>
      <c r="AA20" s="552">
        <v>1548869.091</v>
      </c>
      <c r="AB20" s="552">
        <v>49021</v>
      </c>
      <c r="AC20" s="552">
        <v>994636.72</v>
      </c>
      <c r="AD20" s="552">
        <v>866427.88</v>
      </c>
      <c r="AE20" s="207"/>
      <c r="AF20" s="552">
        <v>805724.70600000001</v>
      </c>
      <c r="AG20" s="556">
        <f>+AG17+AG16</f>
        <v>35683.358181818185</v>
      </c>
      <c r="AH20" s="552">
        <v>1930617.2080000001</v>
      </c>
      <c r="AI20" s="562">
        <v>527579.66</v>
      </c>
      <c r="AJ20" s="207"/>
      <c r="AK20" s="558">
        <f t="shared" si="4"/>
        <v>743144.38500000001</v>
      </c>
      <c r="AL20" s="566">
        <f t="shared" si="5"/>
        <v>13337.641818181815</v>
      </c>
      <c r="AM20" s="558">
        <f t="shared" si="0"/>
        <v>-935980.48800000013</v>
      </c>
      <c r="AN20" s="558">
        <f t="shared" si="0"/>
        <v>338848.22</v>
      </c>
      <c r="AO20" s="558"/>
      <c r="AP20" s="516">
        <f t="shared" si="6"/>
        <v>0.92233039332915778</v>
      </c>
      <c r="AQ20" s="521">
        <f t="shared" si="7"/>
        <v>0.3737776514817423</v>
      </c>
      <c r="AR20" s="516">
        <f t="shared" si="8"/>
        <v>-0.48480894302688721</v>
      </c>
      <c r="AS20" s="516">
        <f t="shared" si="9"/>
        <v>0.64226930204246302</v>
      </c>
    </row>
    <row r="21" spans="1:45" ht="18.75" customHeight="1">
      <c r="A21" s="158"/>
      <c r="B21" s="658"/>
      <c r="C21" s="658"/>
      <c r="D21" s="658"/>
      <c r="E21" s="658"/>
      <c r="F21" s="658"/>
      <c r="G21" s="658"/>
      <c r="H21" s="658"/>
      <c r="I21" s="160"/>
    </row>
    <row r="22" spans="1:45" ht="18.75" customHeight="1">
      <c r="A22" s="158"/>
      <c r="B22" s="162"/>
      <c r="C22" s="162"/>
      <c r="D22" s="162"/>
      <c r="E22" s="162"/>
      <c r="F22" s="162"/>
      <c r="G22" s="162"/>
      <c r="H22" s="162"/>
      <c r="I22" s="160"/>
    </row>
    <row r="23" spans="1:45" ht="18.75" customHeight="1">
      <c r="A23" s="158"/>
      <c r="B23" s="162"/>
      <c r="C23" s="162"/>
      <c r="D23" s="162"/>
      <c r="E23" s="162"/>
      <c r="G23" s="162"/>
      <c r="H23" s="162"/>
      <c r="I23" s="160"/>
    </row>
    <row r="24" spans="1:45">
      <c r="B24" t="s">
        <v>314</v>
      </c>
      <c r="C24" t="s">
        <v>315</v>
      </c>
      <c r="D24" t="s">
        <v>316</v>
      </c>
      <c r="E24" t="s">
        <v>317</v>
      </c>
      <c r="F24" s="205" t="s">
        <v>318</v>
      </c>
      <c r="G24" t="s">
        <v>319</v>
      </c>
    </row>
    <row r="25" spans="1:45" ht="43.5">
      <c r="A25" s="109" t="s">
        <v>683</v>
      </c>
      <c r="B25" s="205"/>
      <c r="C25" s="205"/>
      <c r="D25" s="205"/>
      <c r="E25" s="205">
        <v>933105.57000000007</v>
      </c>
      <c r="F25" s="205">
        <f t="shared" ref="F25:G36" si="14">+F9</f>
        <v>0</v>
      </c>
      <c r="G25" s="205">
        <f t="shared" si="14"/>
        <v>218112.22</v>
      </c>
    </row>
    <row r="26" spans="1:45">
      <c r="A26" s="109" t="s">
        <v>822</v>
      </c>
      <c r="B26" s="205"/>
      <c r="C26" s="205"/>
      <c r="D26" s="205"/>
      <c r="E26" s="205">
        <v>60000.03</v>
      </c>
      <c r="F26" s="205">
        <f t="shared" si="14"/>
        <v>0</v>
      </c>
      <c r="G26" s="205">
        <f t="shared" ref="G26" si="15">+G10</f>
        <v>21850</v>
      </c>
    </row>
    <row r="27" spans="1:45">
      <c r="A27" s="109" t="s">
        <v>821</v>
      </c>
      <c r="B27" s="205">
        <v>2989697</v>
      </c>
      <c r="C27" s="205"/>
      <c r="D27" s="205"/>
      <c r="E27" s="205">
        <v>171169.7</v>
      </c>
      <c r="F27" s="205">
        <f t="shared" si="14"/>
        <v>17966</v>
      </c>
      <c r="G27" s="205">
        <f t="shared" ref="G27" si="16">+G11</f>
        <v>0</v>
      </c>
    </row>
    <row r="28" spans="1:45">
      <c r="A28" s="109" t="s">
        <v>820</v>
      </c>
      <c r="B28" s="205"/>
      <c r="C28" s="205">
        <v>373922</v>
      </c>
      <c r="D28" s="205"/>
      <c r="E28" s="205">
        <v>44211</v>
      </c>
      <c r="F28" s="205">
        <f t="shared" si="14"/>
        <v>0</v>
      </c>
      <c r="G28" s="205">
        <f t="shared" ref="G28" si="17">+G12</f>
        <v>0</v>
      </c>
    </row>
    <row r="29" spans="1:45">
      <c r="A29" s="109" t="s">
        <v>819</v>
      </c>
      <c r="B29" s="205"/>
      <c r="C29" s="205">
        <v>25039314</v>
      </c>
      <c r="D29" s="205"/>
      <c r="E29" s="205">
        <v>83021495</v>
      </c>
      <c r="F29" s="205">
        <f t="shared" si="14"/>
        <v>0</v>
      </c>
      <c r="G29" s="205">
        <f t="shared" ref="G29" si="18">+G13</f>
        <v>22530.66</v>
      </c>
    </row>
    <row r="30" spans="1:45">
      <c r="A30" s="109" t="s">
        <v>818</v>
      </c>
      <c r="B30" s="205"/>
      <c r="C30" s="205"/>
      <c r="D30" s="205"/>
      <c r="E30" s="205">
        <v>3120</v>
      </c>
      <c r="F30" s="205">
        <f t="shared" si="14"/>
        <v>0</v>
      </c>
      <c r="G30" s="205">
        <f t="shared" ref="G30" si="19">+G14</f>
        <v>0</v>
      </c>
    </row>
    <row r="31" spans="1:45">
      <c r="A31" s="109" t="s">
        <v>817</v>
      </c>
      <c r="B31" s="205"/>
      <c r="C31" s="205">
        <v>61679</v>
      </c>
      <c r="D31" s="205"/>
      <c r="E31" s="205">
        <v>65080</v>
      </c>
      <c r="F31" s="205">
        <f t="shared" si="14"/>
        <v>0</v>
      </c>
      <c r="G31" s="205">
        <f t="shared" ref="G31" si="20">+G15</f>
        <v>0</v>
      </c>
    </row>
    <row r="32" spans="1:45">
      <c r="A32" s="109" t="s">
        <v>816</v>
      </c>
      <c r="B32" s="205"/>
      <c r="C32" s="205">
        <v>160598</v>
      </c>
      <c r="D32" s="205">
        <v>285791.09999999998</v>
      </c>
      <c r="E32" s="205">
        <v>2326</v>
      </c>
      <c r="F32" s="205">
        <f t="shared" si="14"/>
        <v>0</v>
      </c>
      <c r="G32" s="205">
        <f t="shared" ref="G32" si="21">+G16</f>
        <v>111003</v>
      </c>
    </row>
    <row r="33" spans="1:7" ht="29">
      <c r="A33" s="109" t="s">
        <v>447</v>
      </c>
      <c r="B33" s="205"/>
      <c r="C33" s="205">
        <v>63969</v>
      </c>
      <c r="D33" s="205"/>
      <c r="E33" s="205">
        <v>372445</v>
      </c>
      <c r="F33" s="205">
        <f t="shared" si="14"/>
        <v>0</v>
      </c>
      <c r="G33" s="205">
        <f t="shared" ref="G33" si="22">+G17</f>
        <v>10503</v>
      </c>
    </row>
    <row r="34" spans="1:7" ht="36" customHeight="1">
      <c r="A34" s="109" t="s">
        <v>815</v>
      </c>
      <c r="B34" s="205"/>
      <c r="C34" s="205">
        <v>59894.091</v>
      </c>
      <c r="D34" s="205"/>
      <c r="E34" s="205">
        <v>1744</v>
      </c>
      <c r="F34" s="205">
        <f t="shared" si="14"/>
        <v>0</v>
      </c>
      <c r="G34" s="205">
        <f t="shared" ref="G34:G35" si="23">+G18</f>
        <v>0</v>
      </c>
    </row>
    <row r="35" spans="1:7">
      <c r="A35" s="109" t="s">
        <v>319</v>
      </c>
      <c r="B35" s="205">
        <v>135780</v>
      </c>
      <c r="C35" s="205"/>
      <c r="D35" s="205"/>
      <c r="E35" s="205"/>
      <c r="F35" s="205">
        <f t="shared" si="14"/>
        <v>0</v>
      </c>
      <c r="G35" s="205">
        <f t="shared" si="23"/>
        <v>482429</v>
      </c>
    </row>
    <row r="36" spans="1:7">
      <c r="B36" s="205">
        <f t="shared" ref="B36" si="24">+B20</f>
        <v>33546.965789473703</v>
      </c>
      <c r="C36" s="205">
        <f t="shared" ref="C36" si="25">+C20</f>
        <v>1548869.091</v>
      </c>
      <c r="D36" s="205">
        <f t="shared" ref="D36" si="26">+D20</f>
        <v>49021</v>
      </c>
      <c r="E36" s="205">
        <f t="shared" ref="E36:G36" si="27">+E20</f>
        <v>994636.72</v>
      </c>
      <c r="F36">
        <f t="shared" si="14"/>
        <v>17966</v>
      </c>
      <c r="G36" s="205">
        <f t="shared" si="27"/>
        <v>866427.88</v>
      </c>
    </row>
  </sheetData>
  <mergeCells count="9">
    <mergeCell ref="A2:I2"/>
    <mergeCell ref="A1:I1"/>
    <mergeCell ref="A3:I3"/>
    <mergeCell ref="H5:H6"/>
    <mergeCell ref="A5:A8"/>
    <mergeCell ref="B5:G5"/>
    <mergeCell ref="I5:I8"/>
    <mergeCell ref="B6:G6"/>
    <mergeCell ref="H7:H8"/>
  </mergeCells>
  <printOptions horizontalCentered="1"/>
  <pageMargins left="0" right="0" top="0.74803149606299213" bottom="0" header="0" footer="0"/>
  <pageSetup paperSize="9" scale="88"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7"/>
  <sheetViews>
    <sheetView rightToLeft="1" view="pageBreakPreview" zoomScale="85" zoomScaleNormal="100" zoomScaleSheetLayoutView="85" workbookViewId="0">
      <selection activeCell="C13" sqref="C13"/>
    </sheetView>
  </sheetViews>
  <sheetFormatPr defaultColWidth="9.08984375" defaultRowHeight="14.5"/>
  <cols>
    <col min="1" max="1" width="5.6328125" style="9" customWidth="1"/>
    <col min="2" max="2" width="98.6328125" style="9" customWidth="1"/>
    <col min="3" max="3" width="5.6328125" style="9" customWidth="1"/>
    <col min="4" max="16384" width="9.08984375" style="9"/>
  </cols>
  <sheetData>
    <row r="1" spans="1:3" ht="180" customHeight="1">
      <c r="A1" s="702"/>
      <c r="B1" s="702"/>
      <c r="C1" s="702"/>
    </row>
    <row r="2" spans="1:3" ht="131.25" customHeight="1">
      <c r="A2" s="987"/>
      <c r="B2" s="994" t="s">
        <v>477</v>
      </c>
      <c r="C2" s="987"/>
    </row>
    <row r="3" spans="1:3" ht="67.5" customHeight="1">
      <c r="A3" s="987"/>
      <c r="B3" s="990" t="s">
        <v>832</v>
      </c>
      <c r="C3" s="987"/>
    </row>
    <row r="4" spans="1:3" ht="67.5" customHeight="1">
      <c r="A4" s="987"/>
      <c r="B4" s="990" t="s">
        <v>831</v>
      </c>
      <c r="C4" s="987"/>
    </row>
    <row r="5" spans="1:3" ht="131.25" customHeight="1">
      <c r="A5" s="987"/>
      <c r="B5" s="991" t="s">
        <v>478</v>
      </c>
      <c r="C5" s="987"/>
    </row>
    <row r="6" spans="1:3" ht="166.5" customHeight="1">
      <c r="A6" s="987"/>
      <c r="B6" s="995" t="s">
        <v>526</v>
      </c>
      <c r="C6" s="987"/>
    </row>
    <row r="7" spans="1:3" ht="180" customHeight="1">
      <c r="A7" s="702"/>
      <c r="B7" s="702"/>
      <c r="C7" s="702"/>
    </row>
  </sheetData>
  <printOptions horizontalCentered="1" verticalCentered="1"/>
  <pageMargins left="0" right="0" top="0" bottom="0" header="0" footer="0"/>
  <pageSetup paperSize="9" scale="82"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T46"/>
  <sheetViews>
    <sheetView rightToLeft="1" view="pageBreakPreview" zoomScaleNormal="100" zoomScaleSheetLayoutView="100" workbookViewId="0">
      <selection activeCell="C13" sqref="C13"/>
    </sheetView>
  </sheetViews>
  <sheetFormatPr defaultRowHeight="14.5"/>
  <cols>
    <col min="1" max="1" width="11" style="84" customWidth="1"/>
    <col min="2" max="2" width="11" customWidth="1"/>
    <col min="3" max="4" width="10.36328125" customWidth="1"/>
    <col min="5" max="5" width="10.36328125" bestFit="1" customWidth="1"/>
    <col min="6" max="6" width="10.6328125" bestFit="1" customWidth="1"/>
    <col min="7" max="7" width="9.6328125" bestFit="1" customWidth="1"/>
    <col min="8" max="9" width="10.36328125" customWidth="1"/>
    <col min="10" max="10" width="10.36328125" bestFit="1" customWidth="1"/>
    <col min="11" max="11" width="11.36328125" customWidth="1"/>
    <col min="12" max="12" width="8.36328125" customWidth="1"/>
    <col min="13" max="13" width="8.90625" bestFit="1" customWidth="1"/>
    <col min="14" max="14" width="10.36328125" bestFit="1" customWidth="1"/>
    <col min="15" max="15" width="13.36328125" customWidth="1"/>
    <col min="16" max="16" width="11.08984375" customWidth="1"/>
    <col min="17" max="17" width="27.36328125" customWidth="1"/>
  </cols>
  <sheetData>
    <row r="1" spans="1:20" s="9" customFormat="1" ht="23.25" customHeight="1">
      <c r="A1" s="1183" t="s">
        <v>408</v>
      </c>
      <c r="B1" s="1183"/>
      <c r="C1" s="1183"/>
      <c r="D1" s="1183"/>
      <c r="E1" s="1183"/>
      <c r="F1" s="1183"/>
      <c r="G1" s="1183"/>
      <c r="H1" s="1183"/>
      <c r="I1" s="1183"/>
      <c r="J1" s="1183"/>
      <c r="K1" s="1183"/>
      <c r="L1" s="1183"/>
      <c r="M1" s="1183"/>
      <c r="N1" s="1183"/>
      <c r="O1" s="1183"/>
      <c r="P1" s="1183"/>
    </row>
    <row r="2" spans="1:20" s="9" customFormat="1" ht="18" customHeight="1">
      <c r="A2" s="1262" t="s">
        <v>532</v>
      </c>
      <c r="B2" s="1262"/>
      <c r="C2" s="1262"/>
      <c r="D2" s="1262"/>
      <c r="E2" s="1262"/>
      <c r="F2" s="1262"/>
      <c r="G2" s="1262"/>
      <c r="H2" s="1262"/>
      <c r="I2" s="1262"/>
      <c r="J2" s="1262"/>
      <c r="K2" s="1262"/>
      <c r="L2" s="1262"/>
      <c r="M2" s="1262"/>
      <c r="N2" s="1262"/>
      <c r="O2" s="1262"/>
      <c r="P2" s="1262"/>
    </row>
    <row r="3" spans="1:20" s="9" customFormat="1" ht="18.75" customHeight="1">
      <c r="A3" s="1185">
        <v>2021</v>
      </c>
      <c r="B3" s="1185"/>
      <c r="C3" s="1185"/>
      <c r="D3" s="1185"/>
      <c r="E3" s="1185"/>
      <c r="F3" s="1185"/>
      <c r="G3" s="1185"/>
      <c r="H3" s="1185"/>
      <c r="I3" s="1185"/>
      <c r="J3" s="1185"/>
      <c r="K3" s="1185"/>
      <c r="L3" s="1185"/>
      <c r="M3" s="1185"/>
      <c r="N3" s="1185"/>
      <c r="O3" s="1185"/>
      <c r="P3" s="1185"/>
    </row>
    <row r="4" spans="1:20" s="9" customFormat="1" ht="30" customHeight="1">
      <c r="A4" s="351" t="s">
        <v>462</v>
      </c>
      <c r="B4" s="352"/>
      <c r="C4" s="351"/>
      <c r="D4" s="353"/>
      <c r="E4" s="353"/>
      <c r="F4" s="353"/>
      <c r="G4" s="353"/>
      <c r="H4" s="353"/>
      <c r="I4" s="353"/>
      <c r="J4" s="353"/>
      <c r="K4" s="353"/>
      <c r="L4" s="353"/>
      <c r="M4" s="353"/>
      <c r="N4" s="353"/>
      <c r="O4" s="352"/>
      <c r="P4" s="354" t="s">
        <v>461</v>
      </c>
    </row>
    <row r="5" spans="1:20" ht="42.75" customHeight="1">
      <c r="A5" s="1212" t="s">
        <v>409</v>
      </c>
      <c r="B5" s="1256" t="s">
        <v>331</v>
      </c>
      <c r="C5" s="1016" t="s">
        <v>583</v>
      </c>
      <c r="D5" s="1016" t="s">
        <v>325</v>
      </c>
      <c r="E5" s="1016" t="s">
        <v>323</v>
      </c>
      <c r="F5" s="1016" t="s">
        <v>388</v>
      </c>
      <c r="G5" s="1016" t="s">
        <v>326</v>
      </c>
      <c r="H5" s="1016" t="s">
        <v>389</v>
      </c>
      <c r="I5" s="1016" t="s">
        <v>324</v>
      </c>
      <c r="J5" s="1016" t="s">
        <v>87</v>
      </c>
      <c r="K5" s="1016" t="s">
        <v>88</v>
      </c>
      <c r="L5" s="1016" t="s">
        <v>390</v>
      </c>
      <c r="M5" s="1016" t="s">
        <v>337</v>
      </c>
      <c r="N5" s="1016" t="s">
        <v>12</v>
      </c>
      <c r="O5" s="1258" t="s">
        <v>355</v>
      </c>
      <c r="P5" s="1260" t="s">
        <v>410</v>
      </c>
    </row>
    <row r="6" spans="1:20" ht="55.5" customHeight="1">
      <c r="A6" s="1255"/>
      <c r="B6" s="1257"/>
      <c r="C6" s="865" t="s">
        <v>599</v>
      </c>
      <c r="D6" s="870" t="s">
        <v>363</v>
      </c>
      <c r="E6" s="865" t="s">
        <v>364</v>
      </c>
      <c r="F6" s="865" t="s">
        <v>392</v>
      </c>
      <c r="G6" s="865" t="s">
        <v>365</v>
      </c>
      <c r="H6" s="865" t="s">
        <v>393</v>
      </c>
      <c r="I6" s="865" t="s">
        <v>366</v>
      </c>
      <c r="J6" s="865" t="s">
        <v>367</v>
      </c>
      <c r="K6" s="865" t="s">
        <v>368</v>
      </c>
      <c r="L6" s="870" t="s">
        <v>394</v>
      </c>
      <c r="M6" s="865" t="s">
        <v>95</v>
      </c>
      <c r="N6" s="865" t="s">
        <v>9</v>
      </c>
      <c r="O6" s="1259"/>
      <c r="P6" s="1261"/>
    </row>
    <row r="7" spans="1:20" ht="17.149999999999999" customHeight="1">
      <c r="A7" s="1241" t="s">
        <v>411</v>
      </c>
      <c r="B7" s="462" t="s">
        <v>332</v>
      </c>
      <c r="C7" s="454">
        <v>1</v>
      </c>
      <c r="D7" s="454">
        <v>5</v>
      </c>
      <c r="E7" s="454">
        <v>4</v>
      </c>
      <c r="F7" s="454">
        <v>1</v>
      </c>
      <c r="G7" s="454">
        <v>2</v>
      </c>
      <c r="H7" s="454">
        <v>1</v>
      </c>
      <c r="I7" s="454">
        <v>3</v>
      </c>
      <c r="J7" s="454">
        <v>3</v>
      </c>
      <c r="K7" s="454">
        <v>1</v>
      </c>
      <c r="L7" s="454">
        <v>2</v>
      </c>
      <c r="M7" s="454">
        <v>2</v>
      </c>
      <c r="N7" s="456">
        <f>SUM(C7:M7)</f>
        <v>25</v>
      </c>
      <c r="O7" s="455" t="s">
        <v>352</v>
      </c>
      <c r="P7" s="1242" t="s">
        <v>412</v>
      </c>
      <c r="R7" s="118"/>
      <c r="S7" s="118"/>
      <c r="T7" s="118"/>
    </row>
    <row r="8" spans="1:20" ht="17.149999999999999" customHeight="1">
      <c r="A8" s="1242"/>
      <c r="B8" s="756" t="s">
        <v>333</v>
      </c>
      <c r="C8" s="739"/>
      <c r="D8" s="739"/>
      <c r="E8" s="739">
        <v>1</v>
      </c>
      <c r="F8" s="739">
        <v>2</v>
      </c>
      <c r="G8" s="739"/>
      <c r="H8" s="739">
        <v>1</v>
      </c>
      <c r="I8" s="739"/>
      <c r="J8" s="739">
        <v>3</v>
      </c>
      <c r="K8" s="739">
        <v>2</v>
      </c>
      <c r="L8" s="739"/>
      <c r="M8" s="739"/>
      <c r="N8" s="740">
        <f t="shared" ref="N8:N12" si="0">SUM(C8:M8)</f>
        <v>9</v>
      </c>
      <c r="O8" s="741" t="s">
        <v>353</v>
      </c>
      <c r="P8" s="1242"/>
    </row>
    <row r="9" spans="1:20" ht="17.149999999999999" customHeight="1">
      <c r="A9" s="1242"/>
      <c r="B9" s="335" t="s">
        <v>334</v>
      </c>
      <c r="C9" s="128"/>
      <c r="D9" s="128"/>
      <c r="E9" s="128"/>
      <c r="F9" s="128"/>
      <c r="G9" s="128">
        <v>1</v>
      </c>
      <c r="H9" s="128">
        <v>1</v>
      </c>
      <c r="I9" s="128"/>
      <c r="J9" s="128">
        <v>1</v>
      </c>
      <c r="K9" s="128"/>
      <c r="L9" s="128"/>
      <c r="M9" s="128"/>
      <c r="N9" s="457">
        <f t="shared" si="0"/>
        <v>3</v>
      </c>
      <c r="O9" s="129" t="s">
        <v>354</v>
      </c>
      <c r="P9" s="1242"/>
    </row>
    <row r="10" spans="1:20" ht="17.149999999999999" customHeight="1">
      <c r="A10" s="1242"/>
      <c r="B10" s="756" t="s">
        <v>395</v>
      </c>
      <c r="C10" s="739"/>
      <c r="D10" s="739">
        <v>2</v>
      </c>
      <c r="E10" s="739"/>
      <c r="F10" s="739">
        <v>1</v>
      </c>
      <c r="G10" s="739"/>
      <c r="H10" s="739"/>
      <c r="I10" s="739"/>
      <c r="J10" s="739">
        <v>1</v>
      </c>
      <c r="K10" s="739">
        <v>1</v>
      </c>
      <c r="L10" s="739"/>
      <c r="M10" s="739"/>
      <c r="N10" s="740">
        <f t="shared" si="0"/>
        <v>5</v>
      </c>
      <c r="O10" s="741" t="s">
        <v>406</v>
      </c>
      <c r="P10" s="1242"/>
    </row>
    <row r="11" spans="1:20" s="9" customFormat="1" ht="17.149999999999999" customHeight="1">
      <c r="A11" s="1242"/>
      <c r="B11" s="336" t="s">
        <v>734</v>
      </c>
      <c r="C11" s="164"/>
      <c r="D11" s="164">
        <v>1</v>
      </c>
      <c r="E11" s="164"/>
      <c r="F11" s="164"/>
      <c r="G11" s="164"/>
      <c r="H11" s="164"/>
      <c r="I11" s="164"/>
      <c r="J11" s="164"/>
      <c r="K11" s="164"/>
      <c r="L11" s="164"/>
      <c r="M11" s="164"/>
      <c r="N11" s="457">
        <f t="shared" si="0"/>
        <v>1</v>
      </c>
      <c r="O11" s="165" t="s">
        <v>601</v>
      </c>
      <c r="P11" s="1242"/>
    </row>
    <row r="12" spans="1:20" s="9" customFormat="1" ht="17.149999999999999" customHeight="1">
      <c r="A12" s="1242"/>
      <c r="B12" s="742" t="s">
        <v>404</v>
      </c>
      <c r="C12" s="743"/>
      <c r="D12" s="743"/>
      <c r="E12" s="743"/>
      <c r="F12" s="743"/>
      <c r="G12" s="743"/>
      <c r="H12" s="743"/>
      <c r="I12" s="743"/>
      <c r="J12" s="743">
        <v>1</v>
      </c>
      <c r="K12" s="743"/>
      <c r="L12" s="743"/>
      <c r="M12" s="743"/>
      <c r="N12" s="1076">
        <f t="shared" si="0"/>
        <v>1</v>
      </c>
      <c r="O12" s="744" t="s">
        <v>407</v>
      </c>
      <c r="P12" s="1242"/>
    </row>
    <row r="13" spans="1:20" ht="17.149999999999999" customHeight="1">
      <c r="A13" s="1243"/>
      <c r="B13" s="458" t="s">
        <v>96</v>
      </c>
      <c r="C13" s="459">
        <f>SUM(C7:C11)</f>
        <v>1</v>
      </c>
      <c r="D13" s="459">
        <f>SUM(D7:D11)</f>
        <v>8</v>
      </c>
      <c r="E13" s="459">
        <f>SUM(E7:E11)</f>
        <v>5</v>
      </c>
      <c r="F13" s="459">
        <v>4</v>
      </c>
      <c r="G13" s="459">
        <v>3</v>
      </c>
      <c r="H13" s="459">
        <f>SUM(H7:H11)</f>
        <v>3</v>
      </c>
      <c r="I13" s="459">
        <f>SUM(I7:I11)</f>
        <v>3</v>
      </c>
      <c r="J13" s="459">
        <f>SUM(J7:J12)</f>
        <v>9</v>
      </c>
      <c r="K13" s="459">
        <f>SUM(K7:K11)</f>
        <v>4</v>
      </c>
      <c r="L13" s="459">
        <f>SUM(L7:L11)</f>
        <v>2</v>
      </c>
      <c r="M13" s="459">
        <f>SUM(M7:M11)</f>
        <v>2</v>
      </c>
      <c r="N13" s="459">
        <f>SUM(N7:N12)</f>
        <v>44</v>
      </c>
      <c r="O13" s="460" t="s">
        <v>9</v>
      </c>
      <c r="P13" s="1243"/>
    </row>
    <row r="14" spans="1:20" ht="17.149999999999999" customHeight="1">
      <c r="A14" s="1248" t="s">
        <v>403</v>
      </c>
      <c r="B14" s="1077" t="s">
        <v>332</v>
      </c>
      <c r="C14" s="752"/>
      <c r="D14" s="752">
        <v>2</v>
      </c>
      <c r="E14" s="752"/>
      <c r="F14" s="752"/>
      <c r="G14" s="752"/>
      <c r="H14" s="752"/>
      <c r="I14" s="752">
        <v>2</v>
      </c>
      <c r="J14" s="752"/>
      <c r="K14" s="752"/>
      <c r="L14" s="752"/>
      <c r="M14" s="752">
        <v>3</v>
      </c>
      <c r="N14" s="1076">
        <f>SUM(C14:M14)</f>
        <v>7</v>
      </c>
      <c r="O14" s="758" t="s">
        <v>352</v>
      </c>
      <c r="P14" s="1249" t="s">
        <v>1012</v>
      </c>
      <c r="Q14" s="118"/>
    </row>
    <row r="15" spans="1:20" ht="17.149999999999999" customHeight="1">
      <c r="A15" s="1245"/>
      <c r="B15" s="332" t="s">
        <v>333</v>
      </c>
      <c r="C15" s="333"/>
      <c r="D15" s="333"/>
      <c r="E15" s="333"/>
      <c r="F15" s="333">
        <v>1</v>
      </c>
      <c r="G15" s="333"/>
      <c r="H15" s="333"/>
      <c r="I15" s="333"/>
      <c r="J15" s="333"/>
      <c r="K15" s="333"/>
      <c r="L15" s="333">
        <v>1</v>
      </c>
      <c r="M15" s="333">
        <v>1</v>
      </c>
      <c r="N15" s="381">
        <f>SUM(C15:M15)</f>
        <v>3</v>
      </c>
      <c r="O15" s="248" t="s">
        <v>353</v>
      </c>
      <c r="P15" s="1250"/>
    </row>
    <row r="16" spans="1:20" ht="17.149999999999999" customHeight="1">
      <c r="A16" s="1245"/>
      <c r="B16" s="738" t="s">
        <v>334</v>
      </c>
      <c r="C16" s="754"/>
      <c r="D16" s="754"/>
      <c r="E16" s="754"/>
      <c r="F16" s="754"/>
      <c r="G16" s="754"/>
      <c r="H16" s="754"/>
      <c r="I16" s="754"/>
      <c r="J16" s="754"/>
      <c r="K16" s="754"/>
      <c r="L16" s="754">
        <v>2</v>
      </c>
      <c r="M16" s="754"/>
      <c r="N16" s="740">
        <f>SUM(C16:M16)</f>
        <v>2</v>
      </c>
      <c r="O16" s="759" t="s">
        <v>354</v>
      </c>
      <c r="P16" s="1250"/>
    </row>
    <row r="17" spans="1:16" ht="17.149999999999999" customHeight="1">
      <c r="A17" s="1245"/>
      <c r="B17" s="1078" t="s">
        <v>395</v>
      </c>
      <c r="C17" s="379"/>
      <c r="D17" s="379">
        <v>1</v>
      </c>
      <c r="E17" s="379"/>
      <c r="F17" s="379"/>
      <c r="G17" s="379"/>
      <c r="H17" s="379"/>
      <c r="I17" s="379"/>
      <c r="J17" s="379"/>
      <c r="K17" s="379">
        <v>1</v>
      </c>
      <c r="L17" s="379"/>
      <c r="M17" s="379">
        <v>1</v>
      </c>
      <c r="N17" s="686">
        <f>SUM(C17:M17)</f>
        <v>3</v>
      </c>
      <c r="O17" s="486" t="s">
        <v>406</v>
      </c>
      <c r="P17" s="1250"/>
    </row>
    <row r="18" spans="1:16" ht="17.149999999999999" customHeight="1">
      <c r="A18" s="1246"/>
      <c r="B18" s="745" t="s">
        <v>96</v>
      </c>
      <c r="C18" s="746">
        <f t="shared" ref="C18:N18" si="1">SUM(C14:C17)</f>
        <v>0</v>
      </c>
      <c r="D18" s="746">
        <f t="shared" si="1"/>
        <v>3</v>
      </c>
      <c r="E18" s="746">
        <f t="shared" si="1"/>
        <v>0</v>
      </c>
      <c r="F18" s="746">
        <f t="shared" si="1"/>
        <v>1</v>
      </c>
      <c r="G18" s="746">
        <f t="shared" si="1"/>
        <v>0</v>
      </c>
      <c r="H18" s="746">
        <f t="shared" si="1"/>
        <v>0</v>
      </c>
      <c r="I18" s="746">
        <f t="shared" si="1"/>
        <v>2</v>
      </c>
      <c r="J18" s="746">
        <f t="shared" si="1"/>
        <v>0</v>
      </c>
      <c r="K18" s="746">
        <f t="shared" si="1"/>
        <v>1</v>
      </c>
      <c r="L18" s="746">
        <f t="shared" si="1"/>
        <v>3</v>
      </c>
      <c r="M18" s="746">
        <f t="shared" si="1"/>
        <v>5</v>
      </c>
      <c r="N18" s="746">
        <f t="shared" si="1"/>
        <v>15</v>
      </c>
      <c r="O18" s="751" t="s">
        <v>9</v>
      </c>
      <c r="P18" s="1251"/>
    </row>
    <row r="19" spans="1:16" ht="17.149999999999999" customHeight="1">
      <c r="A19" s="1252" t="s">
        <v>1009</v>
      </c>
      <c r="B19" s="1079" t="s">
        <v>333</v>
      </c>
      <c r="C19" s="1080"/>
      <c r="D19" s="1080"/>
      <c r="E19" s="1080"/>
      <c r="F19" s="1080"/>
      <c r="G19" s="1080"/>
      <c r="H19" s="1080"/>
      <c r="I19" s="1080"/>
      <c r="J19" s="1080"/>
      <c r="K19" s="1080">
        <v>1</v>
      </c>
      <c r="L19" s="1080"/>
      <c r="M19" s="1080"/>
      <c r="N19" s="1081">
        <f>SUM(C19:M19)</f>
        <v>1</v>
      </c>
      <c r="O19" s="1082" t="s">
        <v>353</v>
      </c>
      <c r="P19" s="1242" t="s">
        <v>1010</v>
      </c>
    </row>
    <row r="20" spans="1:16" ht="17.149999999999999" customHeight="1">
      <c r="A20" s="1253"/>
      <c r="B20" s="756" t="s">
        <v>395</v>
      </c>
      <c r="C20" s="739"/>
      <c r="D20" s="739"/>
      <c r="E20" s="739"/>
      <c r="F20" s="739"/>
      <c r="G20" s="739"/>
      <c r="H20" s="739">
        <v>1</v>
      </c>
      <c r="I20" s="739"/>
      <c r="J20" s="739"/>
      <c r="K20" s="739">
        <v>1</v>
      </c>
      <c r="L20" s="739"/>
      <c r="M20" s="739"/>
      <c r="N20" s="748">
        <f>SUM(C20:M20)</f>
        <v>2</v>
      </c>
      <c r="O20" s="741" t="s">
        <v>406</v>
      </c>
      <c r="P20" s="1242"/>
    </row>
    <row r="21" spans="1:16" s="9" customFormat="1" ht="17.149999999999999" customHeight="1">
      <c r="A21" s="1253"/>
      <c r="B21" s="465" t="s">
        <v>404</v>
      </c>
      <c r="C21" s="247"/>
      <c r="D21" s="247"/>
      <c r="E21" s="247"/>
      <c r="F21" s="247"/>
      <c r="G21" s="247"/>
      <c r="H21" s="247">
        <v>1</v>
      </c>
      <c r="I21" s="247"/>
      <c r="J21" s="247"/>
      <c r="K21" s="247"/>
      <c r="L21" s="247"/>
      <c r="M21" s="247">
        <v>1</v>
      </c>
      <c r="N21" s="1083">
        <f>SUM(C21:M21)</f>
        <v>2</v>
      </c>
      <c r="O21" s="1084" t="s">
        <v>407</v>
      </c>
      <c r="P21" s="1242"/>
    </row>
    <row r="22" spans="1:16" ht="17.149999999999999" customHeight="1">
      <c r="A22" s="1254"/>
      <c r="B22" s="745" t="s">
        <v>96</v>
      </c>
      <c r="C22" s="746">
        <f t="shared" ref="C22:N22" si="2">SUM(C19:C21)</f>
        <v>0</v>
      </c>
      <c r="D22" s="746">
        <f t="shared" si="2"/>
        <v>0</v>
      </c>
      <c r="E22" s="746">
        <f t="shared" si="2"/>
        <v>0</v>
      </c>
      <c r="F22" s="746">
        <f t="shared" si="2"/>
        <v>0</v>
      </c>
      <c r="G22" s="746">
        <f t="shared" si="2"/>
        <v>0</v>
      </c>
      <c r="H22" s="746">
        <f t="shared" si="2"/>
        <v>2</v>
      </c>
      <c r="I22" s="746">
        <f t="shared" si="2"/>
        <v>0</v>
      </c>
      <c r="J22" s="746">
        <f t="shared" si="2"/>
        <v>0</v>
      </c>
      <c r="K22" s="746">
        <f t="shared" si="2"/>
        <v>2</v>
      </c>
      <c r="L22" s="746">
        <f t="shared" si="2"/>
        <v>0</v>
      </c>
      <c r="M22" s="746">
        <f t="shared" si="2"/>
        <v>1</v>
      </c>
      <c r="N22" s="746">
        <f t="shared" si="2"/>
        <v>5</v>
      </c>
      <c r="O22" s="751" t="s">
        <v>9</v>
      </c>
      <c r="P22" s="1243"/>
    </row>
    <row r="23" spans="1:16" ht="17.149999999999999" customHeight="1">
      <c r="A23" s="1244" t="s">
        <v>593</v>
      </c>
      <c r="B23" s="1079" t="s">
        <v>332</v>
      </c>
      <c r="C23" s="331">
        <f t="shared" ref="C23:N23" si="3">C7+C14</f>
        <v>1</v>
      </c>
      <c r="D23" s="331">
        <f t="shared" si="3"/>
        <v>7</v>
      </c>
      <c r="E23" s="331">
        <f t="shared" si="3"/>
        <v>4</v>
      </c>
      <c r="F23" s="331">
        <f t="shared" si="3"/>
        <v>1</v>
      </c>
      <c r="G23" s="331">
        <f t="shared" si="3"/>
        <v>2</v>
      </c>
      <c r="H23" s="331">
        <f t="shared" si="3"/>
        <v>1</v>
      </c>
      <c r="I23" s="331">
        <f t="shared" si="3"/>
        <v>5</v>
      </c>
      <c r="J23" s="331">
        <f t="shared" si="3"/>
        <v>3</v>
      </c>
      <c r="K23" s="331">
        <f t="shared" si="3"/>
        <v>1</v>
      </c>
      <c r="L23" s="331">
        <f t="shared" si="3"/>
        <v>2</v>
      </c>
      <c r="M23" s="331">
        <f t="shared" si="3"/>
        <v>5</v>
      </c>
      <c r="N23" s="331">
        <f t="shared" si="3"/>
        <v>32</v>
      </c>
      <c r="O23" s="1085" t="s">
        <v>352</v>
      </c>
      <c r="P23" s="1241" t="s">
        <v>566</v>
      </c>
    </row>
    <row r="24" spans="1:16" ht="17.149999999999999" customHeight="1">
      <c r="A24" s="1245"/>
      <c r="B24" s="756" t="s">
        <v>333</v>
      </c>
      <c r="C24" s="739">
        <f t="shared" ref="C24:N24" si="4">C8+C15+C19</f>
        <v>0</v>
      </c>
      <c r="D24" s="739">
        <f t="shared" si="4"/>
        <v>0</v>
      </c>
      <c r="E24" s="739">
        <f t="shared" si="4"/>
        <v>1</v>
      </c>
      <c r="F24" s="739">
        <f t="shared" si="4"/>
        <v>3</v>
      </c>
      <c r="G24" s="739">
        <f t="shared" si="4"/>
        <v>0</v>
      </c>
      <c r="H24" s="739">
        <f t="shared" si="4"/>
        <v>1</v>
      </c>
      <c r="I24" s="739">
        <f t="shared" si="4"/>
        <v>0</v>
      </c>
      <c r="J24" s="739">
        <f t="shared" si="4"/>
        <v>3</v>
      </c>
      <c r="K24" s="739">
        <f t="shared" si="4"/>
        <v>3</v>
      </c>
      <c r="L24" s="739">
        <f t="shared" si="4"/>
        <v>1</v>
      </c>
      <c r="M24" s="739">
        <f t="shared" si="4"/>
        <v>1</v>
      </c>
      <c r="N24" s="739">
        <f t="shared" si="4"/>
        <v>13</v>
      </c>
      <c r="O24" s="755" t="s">
        <v>353</v>
      </c>
      <c r="P24" s="1242"/>
    </row>
    <row r="25" spans="1:16" ht="17.149999999999999" customHeight="1">
      <c r="A25" s="1245"/>
      <c r="B25" s="464" t="s">
        <v>334</v>
      </c>
      <c r="C25" s="380">
        <f>C9+C16</f>
        <v>0</v>
      </c>
      <c r="D25" s="380">
        <f t="shared" ref="D25:N25" si="5">D9+D16</f>
        <v>0</v>
      </c>
      <c r="E25" s="380">
        <f t="shared" si="5"/>
        <v>0</v>
      </c>
      <c r="F25" s="380">
        <f t="shared" si="5"/>
        <v>0</v>
      </c>
      <c r="G25" s="380">
        <f t="shared" si="5"/>
        <v>1</v>
      </c>
      <c r="H25" s="380">
        <f t="shared" si="5"/>
        <v>1</v>
      </c>
      <c r="I25" s="380">
        <f t="shared" si="5"/>
        <v>0</v>
      </c>
      <c r="J25" s="380">
        <f t="shared" si="5"/>
        <v>1</v>
      </c>
      <c r="K25" s="380">
        <f t="shared" si="5"/>
        <v>0</v>
      </c>
      <c r="L25" s="380">
        <f t="shared" si="5"/>
        <v>2</v>
      </c>
      <c r="M25" s="380">
        <f t="shared" si="5"/>
        <v>0</v>
      </c>
      <c r="N25" s="380">
        <f t="shared" si="5"/>
        <v>5</v>
      </c>
      <c r="O25" s="1086" t="s">
        <v>354</v>
      </c>
      <c r="P25" s="1242"/>
    </row>
    <row r="26" spans="1:16" ht="17.149999999999999" customHeight="1">
      <c r="A26" s="1245"/>
      <c r="B26" s="756" t="s">
        <v>395</v>
      </c>
      <c r="C26" s="739">
        <f t="shared" ref="C26:N26" si="6">C10+C17+C20</f>
        <v>0</v>
      </c>
      <c r="D26" s="739">
        <f t="shared" si="6"/>
        <v>3</v>
      </c>
      <c r="E26" s="739">
        <f t="shared" si="6"/>
        <v>0</v>
      </c>
      <c r="F26" s="739">
        <f t="shared" si="6"/>
        <v>1</v>
      </c>
      <c r="G26" s="739">
        <f t="shared" si="6"/>
        <v>0</v>
      </c>
      <c r="H26" s="739">
        <f t="shared" si="6"/>
        <v>1</v>
      </c>
      <c r="I26" s="739">
        <f t="shared" si="6"/>
        <v>0</v>
      </c>
      <c r="J26" s="739">
        <f t="shared" si="6"/>
        <v>1</v>
      </c>
      <c r="K26" s="739">
        <f t="shared" si="6"/>
        <v>3</v>
      </c>
      <c r="L26" s="739">
        <f t="shared" si="6"/>
        <v>0</v>
      </c>
      <c r="M26" s="739">
        <f t="shared" si="6"/>
        <v>1</v>
      </c>
      <c r="N26" s="739">
        <f t="shared" si="6"/>
        <v>10</v>
      </c>
      <c r="O26" s="755" t="s">
        <v>406</v>
      </c>
      <c r="P26" s="1242"/>
    </row>
    <row r="27" spans="1:16" s="9" customFormat="1" ht="17.149999999999999" customHeight="1">
      <c r="A27" s="1245"/>
      <c r="B27" s="464" t="s">
        <v>404</v>
      </c>
      <c r="C27" s="333">
        <f t="shared" ref="C27:N27" si="7">C12+C21</f>
        <v>0</v>
      </c>
      <c r="D27" s="333">
        <f t="shared" si="7"/>
        <v>0</v>
      </c>
      <c r="E27" s="333">
        <f t="shared" si="7"/>
        <v>0</v>
      </c>
      <c r="F27" s="333">
        <f t="shared" si="7"/>
        <v>0</v>
      </c>
      <c r="G27" s="333">
        <f t="shared" si="7"/>
        <v>0</v>
      </c>
      <c r="H27" s="333">
        <f t="shared" si="7"/>
        <v>1</v>
      </c>
      <c r="I27" s="333">
        <f t="shared" si="7"/>
        <v>0</v>
      </c>
      <c r="J27" s="333">
        <f t="shared" si="7"/>
        <v>1</v>
      </c>
      <c r="K27" s="333">
        <f t="shared" si="7"/>
        <v>0</v>
      </c>
      <c r="L27" s="333">
        <f t="shared" si="7"/>
        <v>0</v>
      </c>
      <c r="M27" s="333">
        <f t="shared" si="7"/>
        <v>1</v>
      </c>
      <c r="N27" s="333">
        <f t="shared" si="7"/>
        <v>3</v>
      </c>
      <c r="O27" s="461" t="s">
        <v>407</v>
      </c>
      <c r="P27" s="1242"/>
    </row>
    <row r="28" spans="1:16" s="9" customFormat="1" ht="17.149999999999999" customHeight="1">
      <c r="A28" s="1245"/>
      <c r="B28" s="760" t="s">
        <v>734</v>
      </c>
      <c r="C28" s="749">
        <f t="shared" ref="C28:N28" si="8">C11</f>
        <v>0</v>
      </c>
      <c r="D28" s="749">
        <f t="shared" si="8"/>
        <v>1</v>
      </c>
      <c r="E28" s="749">
        <f t="shared" si="8"/>
        <v>0</v>
      </c>
      <c r="F28" s="749">
        <f t="shared" si="8"/>
        <v>0</v>
      </c>
      <c r="G28" s="749">
        <f t="shared" si="8"/>
        <v>0</v>
      </c>
      <c r="H28" s="749">
        <f t="shared" si="8"/>
        <v>0</v>
      </c>
      <c r="I28" s="749">
        <f t="shared" si="8"/>
        <v>0</v>
      </c>
      <c r="J28" s="749">
        <f t="shared" si="8"/>
        <v>0</v>
      </c>
      <c r="K28" s="749">
        <f t="shared" si="8"/>
        <v>0</v>
      </c>
      <c r="L28" s="749">
        <f t="shared" si="8"/>
        <v>0</v>
      </c>
      <c r="M28" s="749">
        <f t="shared" si="8"/>
        <v>0</v>
      </c>
      <c r="N28" s="749">
        <f t="shared" si="8"/>
        <v>1</v>
      </c>
      <c r="O28" s="1087" t="s">
        <v>601</v>
      </c>
      <c r="P28" s="1242"/>
    </row>
    <row r="29" spans="1:16" ht="17.149999999999999" customHeight="1">
      <c r="A29" s="1246"/>
      <c r="B29" s="1088" t="s">
        <v>96</v>
      </c>
      <c r="C29" s="1089">
        <v>1</v>
      </c>
      <c r="D29" s="1089">
        <f>SUM(D23:D28)</f>
        <v>11</v>
      </c>
      <c r="E29" s="1089">
        <f>SUM(E23:E28)</f>
        <v>5</v>
      </c>
      <c r="F29" s="1089">
        <f>SUM(F23:F28)</f>
        <v>5</v>
      </c>
      <c r="G29" s="1089">
        <f>SUM(G23:G28)</f>
        <v>3</v>
      </c>
      <c r="H29" s="1089">
        <f t="shared" ref="H29:M29" si="9">SUM(H23:H28)</f>
        <v>5</v>
      </c>
      <c r="I29" s="1089">
        <f t="shared" si="9"/>
        <v>5</v>
      </c>
      <c r="J29" s="1089">
        <f>SUM(J23:J28)</f>
        <v>9</v>
      </c>
      <c r="K29" s="1089">
        <f>SUM(K23:K28)</f>
        <v>7</v>
      </c>
      <c r="L29" s="1089">
        <f>SUM(L23:L28)</f>
        <v>5</v>
      </c>
      <c r="M29" s="1089">
        <f t="shared" si="9"/>
        <v>8</v>
      </c>
      <c r="N29" s="1089">
        <f>SUM(N23:N28)</f>
        <v>64</v>
      </c>
      <c r="O29" s="1090" t="s">
        <v>9</v>
      </c>
      <c r="P29" s="1247"/>
    </row>
    <row r="30" spans="1:16">
      <c r="A30" s="83"/>
    </row>
    <row r="31" spans="1:16">
      <c r="A31" s="64"/>
      <c r="B31" t="s">
        <v>533</v>
      </c>
      <c r="C31" t="s">
        <v>535</v>
      </c>
      <c r="D31" t="s">
        <v>534</v>
      </c>
    </row>
    <row r="32" spans="1:16">
      <c r="A32" s="84" t="s">
        <v>413</v>
      </c>
      <c r="B32">
        <f>+N7</f>
        <v>25</v>
      </c>
      <c r="C32" s="118">
        <f>N14</f>
        <v>7</v>
      </c>
      <c r="D32" s="118" t="e">
        <f>#REF!</f>
        <v>#REF!</v>
      </c>
    </row>
    <row r="33" spans="1:4" ht="29">
      <c r="A33" s="84" t="s">
        <v>414</v>
      </c>
      <c r="B33" s="118">
        <f>+N8</f>
        <v>9</v>
      </c>
      <c r="C33" s="118">
        <f>N15</f>
        <v>3</v>
      </c>
      <c r="D33" s="118">
        <f>N19</f>
        <v>1</v>
      </c>
    </row>
    <row r="34" spans="1:4" ht="29">
      <c r="A34" s="84" t="s">
        <v>415</v>
      </c>
      <c r="B34" s="118">
        <v>3</v>
      </c>
      <c r="C34" s="118">
        <f>N17</f>
        <v>3</v>
      </c>
      <c r="D34" s="118" t="e">
        <f>#REF!</f>
        <v>#REF!</v>
      </c>
    </row>
    <row r="35" spans="1:4" ht="29">
      <c r="A35" s="11" t="s">
        <v>416</v>
      </c>
      <c r="B35" s="118">
        <f>N10</f>
        <v>5</v>
      </c>
      <c r="C35" s="118">
        <f>+N17</f>
        <v>3</v>
      </c>
      <c r="D35" s="118">
        <f>N20</f>
        <v>2</v>
      </c>
    </row>
    <row r="36" spans="1:4" ht="29">
      <c r="A36" s="11" t="s">
        <v>417</v>
      </c>
      <c r="B36" s="118">
        <v>0</v>
      </c>
      <c r="C36" s="118" t="e">
        <f>#REF!</f>
        <v>#REF!</v>
      </c>
      <c r="D36" s="118">
        <f>N21</f>
        <v>2</v>
      </c>
    </row>
    <row r="37" spans="1:4" ht="29">
      <c r="A37" s="11" t="s">
        <v>735</v>
      </c>
      <c r="B37" s="118">
        <f>N11</f>
        <v>1</v>
      </c>
      <c r="C37" s="118" t="e">
        <f>#REF!</f>
        <v>#REF!</v>
      </c>
      <c r="D37" s="118">
        <v>0</v>
      </c>
    </row>
    <row r="38" spans="1:4">
      <c r="A38" s="242"/>
      <c r="B38" s="118"/>
    </row>
    <row r="39" spans="1:4">
      <c r="A39"/>
    </row>
    <row r="40" spans="1:4">
      <c r="A40"/>
    </row>
    <row r="46" spans="1:4">
      <c r="A46"/>
    </row>
  </sheetData>
  <mergeCells count="15">
    <mergeCell ref="A5:A6"/>
    <mergeCell ref="B5:B6"/>
    <mergeCell ref="O5:O6"/>
    <mergeCell ref="P5:P6"/>
    <mergeCell ref="A1:P1"/>
    <mergeCell ref="A2:P2"/>
    <mergeCell ref="A3:P3"/>
    <mergeCell ref="A7:A13"/>
    <mergeCell ref="P7:P13"/>
    <mergeCell ref="A23:A29"/>
    <mergeCell ref="P23:P29"/>
    <mergeCell ref="A14:A18"/>
    <mergeCell ref="P14:P18"/>
    <mergeCell ref="A19:A22"/>
    <mergeCell ref="P19:P22"/>
  </mergeCells>
  <printOptions horizontalCentered="1"/>
  <pageMargins left="0" right="0" top="0.74803149606299213" bottom="0" header="0" footer="0"/>
  <pageSetup paperSize="9" scale="68"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K62"/>
  <sheetViews>
    <sheetView rightToLeft="1" view="pageBreakPreview" zoomScale="90" zoomScaleNormal="100" zoomScaleSheetLayoutView="90" workbookViewId="0">
      <selection activeCell="C13" sqref="C13"/>
    </sheetView>
  </sheetViews>
  <sheetFormatPr defaultColWidth="9.08984375" defaultRowHeight="14.5"/>
  <cols>
    <col min="1" max="1" width="9.08984375" style="9" customWidth="1"/>
    <col min="2" max="16384" width="9.08984375" style="9"/>
  </cols>
  <sheetData>
    <row r="1" spans="1:11" ht="15" customHeight="1">
      <c r="A1" s="142"/>
      <c r="B1" s="145"/>
      <c r="C1" s="145"/>
      <c r="D1" s="145"/>
      <c r="E1" s="145"/>
      <c r="F1" s="145"/>
      <c r="G1" s="145"/>
      <c r="H1" s="145"/>
      <c r="I1" s="145"/>
      <c r="J1" s="145"/>
      <c r="K1" s="145"/>
    </row>
    <row r="2" spans="1:11" ht="24.5">
      <c r="A2" s="1263"/>
      <c r="B2" s="1263"/>
      <c r="C2" s="1263"/>
      <c r="D2" s="1263"/>
      <c r="E2" s="1263"/>
      <c r="F2" s="1263"/>
      <c r="G2" s="1263"/>
      <c r="H2" s="1263"/>
      <c r="I2" s="1263"/>
      <c r="J2" s="1263"/>
      <c r="K2" s="1263"/>
    </row>
    <row r="3" spans="1:11" ht="15.5">
      <c r="A3" s="1264"/>
      <c r="B3" s="1264"/>
      <c r="C3" s="1264"/>
      <c r="D3" s="1264"/>
      <c r="E3" s="1264"/>
      <c r="F3" s="1264"/>
      <c r="G3" s="1264"/>
      <c r="H3" s="1264"/>
      <c r="I3" s="1264"/>
      <c r="J3" s="1264"/>
      <c r="K3" s="1264"/>
    </row>
    <row r="4" spans="1:11" ht="15" customHeight="1">
      <c r="A4" s="142"/>
      <c r="B4" s="145"/>
      <c r="C4" s="145"/>
      <c r="D4" s="145"/>
      <c r="E4" s="145"/>
      <c r="F4" s="145"/>
      <c r="G4" s="145"/>
      <c r="H4" s="145"/>
      <c r="I4" s="145"/>
      <c r="J4" s="145"/>
      <c r="K4" s="145"/>
    </row>
    <row r="5" spans="1:11" ht="15" customHeight="1">
      <c r="A5" s="145"/>
      <c r="B5" s="145"/>
      <c r="C5" s="145"/>
      <c r="D5" s="145"/>
      <c r="E5" s="145"/>
      <c r="F5" s="145"/>
      <c r="G5" s="145"/>
      <c r="H5" s="145"/>
      <c r="I5" s="145"/>
      <c r="J5" s="145"/>
      <c r="K5" s="145"/>
    </row>
    <row r="6" spans="1:11">
      <c r="A6" s="145"/>
      <c r="B6" s="145"/>
      <c r="C6" s="145"/>
      <c r="D6" s="145"/>
      <c r="E6" s="145"/>
      <c r="F6" s="145"/>
      <c r="G6" s="145"/>
      <c r="H6" s="145"/>
      <c r="I6" s="145"/>
      <c r="J6" s="145"/>
      <c r="K6" s="145"/>
    </row>
    <row r="7" spans="1:11">
      <c r="A7" s="145"/>
      <c r="B7" s="145"/>
      <c r="C7" s="145"/>
      <c r="D7" s="145"/>
      <c r="E7" s="145"/>
      <c r="F7" s="145"/>
      <c r="G7" s="145"/>
      <c r="H7" s="145"/>
      <c r="I7" s="145"/>
      <c r="J7" s="145"/>
      <c r="K7" s="145"/>
    </row>
    <row r="8" spans="1:11">
      <c r="A8" s="145"/>
      <c r="B8" s="145"/>
      <c r="C8" s="145"/>
      <c r="D8" s="145"/>
      <c r="E8" s="145"/>
      <c r="F8" s="145"/>
      <c r="G8" s="145"/>
      <c r="H8" s="145"/>
      <c r="I8" s="145"/>
      <c r="J8" s="145"/>
      <c r="K8" s="145"/>
    </row>
    <row r="9" spans="1:11">
      <c r="A9" s="145"/>
      <c r="B9" s="145"/>
      <c r="C9" s="145"/>
      <c r="D9" s="145"/>
      <c r="E9" s="145"/>
      <c r="F9" s="145"/>
      <c r="G9" s="145"/>
      <c r="H9" s="145"/>
      <c r="I9" s="145"/>
      <c r="J9" s="145"/>
      <c r="K9" s="145"/>
    </row>
    <row r="10" spans="1:11">
      <c r="A10" s="145"/>
      <c r="B10" s="145"/>
      <c r="C10" s="145"/>
      <c r="D10" s="145"/>
      <c r="E10" s="145"/>
      <c r="F10" s="145"/>
      <c r="G10" s="145"/>
      <c r="H10" s="145"/>
      <c r="I10" s="145"/>
      <c r="J10" s="145"/>
      <c r="K10" s="145"/>
    </row>
    <row r="11" spans="1:11">
      <c r="A11" s="145"/>
      <c r="B11" s="145"/>
      <c r="C11" s="145"/>
      <c r="D11" s="145"/>
      <c r="E11" s="145"/>
      <c r="F11" s="145"/>
      <c r="G11" s="145"/>
      <c r="H11" s="145"/>
      <c r="I11" s="145"/>
      <c r="J11" s="145"/>
      <c r="K11" s="145"/>
    </row>
    <row r="12" spans="1:11">
      <c r="A12" s="145"/>
      <c r="B12" s="145"/>
      <c r="C12" s="145"/>
      <c r="D12" s="145"/>
      <c r="E12" s="145"/>
      <c r="F12" s="145"/>
      <c r="G12" s="145"/>
      <c r="H12" s="145"/>
      <c r="I12" s="145"/>
      <c r="J12" s="145"/>
      <c r="K12" s="145"/>
    </row>
    <row r="13" spans="1:11">
      <c r="A13" s="145"/>
      <c r="B13" s="145"/>
      <c r="C13" s="145"/>
      <c r="D13" s="145"/>
      <c r="E13" s="145"/>
      <c r="F13" s="145"/>
      <c r="G13" s="145"/>
      <c r="H13" s="145"/>
      <c r="I13" s="145"/>
      <c r="J13" s="145"/>
      <c r="K13" s="145"/>
    </row>
    <row r="14" spans="1:11">
      <c r="A14" s="145"/>
      <c r="B14" s="145"/>
      <c r="C14" s="145"/>
      <c r="D14" s="145"/>
      <c r="E14" s="145"/>
      <c r="F14" s="145"/>
      <c r="G14" s="145"/>
      <c r="H14" s="145"/>
      <c r="I14" s="145"/>
      <c r="J14" s="145"/>
      <c r="K14" s="145"/>
    </row>
    <row r="15" spans="1:11">
      <c r="A15" s="145"/>
      <c r="B15" s="145"/>
      <c r="C15" s="145"/>
      <c r="D15" s="145"/>
      <c r="E15" s="145"/>
      <c r="F15" s="145"/>
      <c r="G15" s="145"/>
      <c r="H15" s="145"/>
      <c r="I15" s="145"/>
      <c r="J15" s="145"/>
      <c r="K15" s="145"/>
    </row>
    <row r="16" spans="1:11">
      <c r="A16" s="145"/>
      <c r="B16" s="145"/>
      <c r="C16" s="145"/>
      <c r="D16" s="145"/>
      <c r="E16" s="145"/>
      <c r="F16" s="145"/>
      <c r="G16" s="145"/>
      <c r="H16" s="145"/>
      <c r="I16" s="145"/>
      <c r="J16" s="145"/>
      <c r="K16" s="145"/>
    </row>
    <row r="17" spans="1:11">
      <c r="A17" s="145"/>
      <c r="B17" s="145"/>
      <c r="C17" s="145"/>
      <c r="D17" s="145"/>
      <c r="E17" s="145"/>
      <c r="F17" s="145"/>
      <c r="G17" s="145"/>
      <c r="H17" s="145"/>
      <c r="I17" s="145"/>
      <c r="J17" s="145"/>
      <c r="K17" s="145"/>
    </row>
    <row r="18" spans="1:11">
      <c r="A18" s="145"/>
      <c r="B18" s="145"/>
      <c r="C18" s="145"/>
      <c r="D18" s="145"/>
      <c r="E18" s="145"/>
      <c r="F18" s="145"/>
      <c r="G18" s="145"/>
      <c r="H18" s="145"/>
      <c r="I18" s="145"/>
      <c r="J18" s="145"/>
      <c r="K18" s="145"/>
    </row>
    <row r="19" spans="1:11">
      <c r="A19" s="145"/>
      <c r="B19" s="145"/>
      <c r="C19" s="145"/>
      <c r="D19" s="145"/>
      <c r="E19" s="145"/>
      <c r="F19" s="145"/>
      <c r="G19" s="145"/>
      <c r="H19" s="145"/>
      <c r="I19" s="145"/>
      <c r="J19" s="145"/>
      <c r="K19" s="145"/>
    </row>
    <row r="20" spans="1:11">
      <c r="A20" s="145"/>
      <c r="B20" s="145"/>
      <c r="C20" s="145"/>
      <c r="D20" s="145"/>
      <c r="E20" s="145"/>
      <c r="F20" s="145"/>
      <c r="G20" s="145"/>
      <c r="H20" s="145"/>
      <c r="I20" s="145"/>
      <c r="J20" s="145"/>
      <c r="K20" s="145"/>
    </row>
    <row r="21" spans="1:11">
      <c r="A21" s="145"/>
      <c r="B21" s="145"/>
      <c r="C21" s="145"/>
      <c r="D21" s="145"/>
      <c r="E21" s="145"/>
      <c r="F21" s="145"/>
      <c r="G21" s="145"/>
      <c r="H21" s="145"/>
      <c r="I21" s="145"/>
      <c r="J21" s="145"/>
      <c r="K21" s="145"/>
    </row>
    <row r="22" spans="1:11">
      <c r="A22" s="145"/>
      <c r="B22" s="145"/>
      <c r="C22" s="145"/>
      <c r="D22" s="145"/>
      <c r="E22" s="145"/>
      <c r="F22" s="145"/>
      <c r="G22" s="145"/>
      <c r="H22" s="145"/>
      <c r="I22" s="145"/>
      <c r="J22" s="145"/>
      <c r="K22" s="145"/>
    </row>
    <row r="23" spans="1:11">
      <c r="A23" s="145"/>
      <c r="B23" s="145"/>
      <c r="C23" s="145"/>
      <c r="D23" s="145"/>
      <c r="E23" s="145"/>
      <c r="F23" s="145"/>
      <c r="G23" s="145"/>
      <c r="H23" s="145"/>
      <c r="I23" s="145"/>
      <c r="J23" s="145"/>
      <c r="K23" s="145"/>
    </row>
    <row r="24" spans="1:11">
      <c r="A24" s="145"/>
      <c r="B24" s="145"/>
      <c r="C24" s="145"/>
      <c r="D24" s="145"/>
      <c r="E24" s="145"/>
      <c r="F24" s="145"/>
      <c r="G24" s="145"/>
      <c r="H24" s="145"/>
      <c r="I24" s="145"/>
      <c r="J24" s="145"/>
      <c r="K24" s="145"/>
    </row>
    <row r="25" spans="1:11">
      <c r="A25" s="145"/>
      <c r="B25" s="145"/>
      <c r="C25" s="145"/>
      <c r="D25" s="145"/>
      <c r="E25" s="145"/>
      <c r="F25" s="145"/>
      <c r="G25" s="145"/>
      <c r="H25" s="145"/>
      <c r="I25" s="145"/>
      <c r="J25" s="145"/>
      <c r="K25" s="145"/>
    </row>
    <row r="26" spans="1:11">
      <c r="A26" s="145"/>
      <c r="B26" s="145"/>
      <c r="C26" s="145"/>
      <c r="D26" s="145"/>
      <c r="E26" s="145"/>
      <c r="F26" s="145"/>
      <c r="G26" s="145"/>
      <c r="H26" s="145"/>
      <c r="I26" s="145"/>
      <c r="J26" s="145"/>
      <c r="K26" s="145"/>
    </row>
    <row r="27" spans="1:11">
      <c r="A27" s="145"/>
      <c r="B27" s="145"/>
      <c r="C27" s="145"/>
      <c r="D27" s="145"/>
      <c r="E27" s="145"/>
      <c r="F27" s="145"/>
      <c r="G27" s="145"/>
      <c r="H27" s="145"/>
      <c r="I27" s="145"/>
      <c r="J27" s="145"/>
      <c r="K27" s="145"/>
    </row>
    <row r="28" spans="1:11">
      <c r="A28" s="145"/>
      <c r="B28" s="145"/>
      <c r="C28" s="145"/>
      <c r="D28" s="145"/>
      <c r="E28" s="145"/>
      <c r="F28" s="145"/>
      <c r="G28" s="145"/>
      <c r="H28" s="145"/>
      <c r="I28" s="145"/>
      <c r="J28" s="145"/>
      <c r="K28" s="145"/>
    </row>
    <row r="29" spans="1:11">
      <c r="A29" s="145"/>
      <c r="B29" s="145"/>
      <c r="C29" s="145"/>
      <c r="D29" s="145"/>
      <c r="E29" s="145"/>
      <c r="F29" s="145"/>
      <c r="G29" s="145"/>
      <c r="H29" s="145"/>
      <c r="I29" s="145"/>
      <c r="J29" s="145"/>
      <c r="K29" s="145"/>
    </row>
    <row r="30" spans="1:11">
      <c r="A30" s="145"/>
      <c r="B30" s="145"/>
      <c r="C30" s="145"/>
      <c r="D30" s="145"/>
      <c r="E30" s="145"/>
      <c r="F30" s="145"/>
      <c r="G30" s="145"/>
      <c r="H30" s="145"/>
      <c r="I30" s="145"/>
      <c r="J30" s="145"/>
      <c r="K30" s="145"/>
    </row>
    <row r="31" spans="1:11">
      <c r="A31" s="145"/>
      <c r="B31" s="145"/>
      <c r="C31" s="145"/>
      <c r="D31" s="145"/>
      <c r="E31" s="145"/>
      <c r="F31" s="145"/>
      <c r="G31" s="145"/>
      <c r="H31" s="145"/>
      <c r="I31" s="145"/>
      <c r="J31" s="145"/>
      <c r="K31" s="145"/>
    </row>
    <row r="32" spans="1:11">
      <c r="A32" s="145"/>
      <c r="B32" s="145"/>
      <c r="C32" s="145"/>
      <c r="D32" s="145"/>
      <c r="E32" s="145"/>
      <c r="F32" s="145"/>
      <c r="G32" s="145"/>
      <c r="H32" s="145"/>
      <c r="I32" s="145"/>
      <c r="J32" s="145"/>
      <c r="K32" s="145"/>
    </row>
    <row r="33" spans="1:11">
      <c r="A33" s="145"/>
      <c r="B33" s="145"/>
      <c r="C33" s="145"/>
      <c r="D33" s="145"/>
      <c r="E33" s="145"/>
      <c r="F33" s="145"/>
      <c r="G33" s="145"/>
      <c r="H33" s="145"/>
      <c r="I33" s="145"/>
      <c r="J33" s="145"/>
      <c r="K33" s="145"/>
    </row>
    <row r="34" spans="1:11">
      <c r="A34" s="145"/>
      <c r="B34" s="145"/>
      <c r="C34" s="145"/>
      <c r="D34" s="145"/>
      <c r="E34" s="145"/>
      <c r="F34" s="145"/>
      <c r="G34" s="145"/>
      <c r="H34" s="145"/>
      <c r="I34" s="145"/>
      <c r="J34" s="145"/>
      <c r="K34" s="145"/>
    </row>
    <row r="35" spans="1:11">
      <c r="A35" s="145"/>
      <c r="B35" s="145"/>
      <c r="C35" s="145"/>
      <c r="D35" s="145"/>
      <c r="E35" s="145"/>
      <c r="F35" s="145"/>
      <c r="G35" s="145"/>
      <c r="H35" s="145"/>
      <c r="I35" s="145"/>
      <c r="J35" s="145"/>
      <c r="K35" s="145"/>
    </row>
    <row r="36" spans="1:11">
      <c r="A36" s="145"/>
      <c r="B36" s="145"/>
      <c r="C36" s="145"/>
      <c r="D36" s="145"/>
      <c r="E36" s="145"/>
      <c r="F36" s="145"/>
      <c r="G36" s="145"/>
      <c r="H36" s="145"/>
      <c r="I36" s="145"/>
      <c r="J36" s="145"/>
      <c r="K36" s="145"/>
    </row>
    <row r="37" spans="1:11">
      <c r="A37" s="145"/>
      <c r="B37" s="145"/>
      <c r="C37" s="145"/>
      <c r="D37" s="145"/>
      <c r="E37" s="145"/>
      <c r="F37" s="145"/>
      <c r="G37" s="145"/>
      <c r="H37" s="145"/>
      <c r="I37" s="145"/>
      <c r="J37" s="145"/>
      <c r="K37" s="145"/>
    </row>
    <row r="38" spans="1:11">
      <c r="A38" s="145"/>
      <c r="B38" s="145"/>
      <c r="C38" s="145"/>
      <c r="D38" s="145"/>
      <c r="E38" s="145"/>
      <c r="F38" s="145"/>
      <c r="G38" s="145"/>
      <c r="H38" s="145"/>
      <c r="I38" s="145"/>
      <c r="J38" s="145"/>
      <c r="K38" s="145"/>
    </row>
    <row r="39" spans="1:11">
      <c r="A39" s="145"/>
      <c r="B39" s="145"/>
      <c r="C39" s="145"/>
      <c r="D39" s="145"/>
      <c r="E39" s="145"/>
      <c r="F39" s="145"/>
      <c r="G39" s="145"/>
      <c r="H39" s="145"/>
      <c r="I39" s="145"/>
      <c r="J39" s="145"/>
      <c r="K39" s="145"/>
    </row>
    <row r="40" spans="1:11">
      <c r="A40" s="145"/>
      <c r="B40" s="145"/>
      <c r="C40" s="145"/>
      <c r="D40" s="145"/>
      <c r="E40" s="145"/>
      <c r="F40" s="145"/>
      <c r="G40" s="145"/>
      <c r="H40" s="145"/>
      <c r="I40" s="145"/>
      <c r="J40" s="145"/>
      <c r="K40" s="145"/>
    </row>
    <row r="41" spans="1:11">
      <c r="A41" s="145"/>
      <c r="B41" s="145"/>
      <c r="C41" s="145"/>
      <c r="D41" s="145"/>
      <c r="E41" s="145"/>
      <c r="F41" s="145"/>
      <c r="G41" s="145"/>
      <c r="H41" s="145"/>
      <c r="I41" s="145"/>
      <c r="J41" s="145"/>
      <c r="K41" s="145"/>
    </row>
    <row r="42" spans="1:11">
      <c r="A42" s="145"/>
      <c r="B42" s="145"/>
      <c r="C42" s="145"/>
      <c r="D42" s="145"/>
      <c r="E42" s="145"/>
      <c r="F42" s="145"/>
      <c r="G42" s="145"/>
      <c r="H42" s="145"/>
      <c r="I42" s="145"/>
      <c r="J42" s="145"/>
      <c r="K42" s="145"/>
    </row>
    <row r="43" spans="1:11">
      <c r="A43" s="145"/>
      <c r="B43" s="145"/>
      <c r="C43" s="145"/>
      <c r="D43" s="145"/>
      <c r="E43" s="145"/>
      <c r="F43" s="145"/>
      <c r="G43" s="145"/>
      <c r="H43" s="145"/>
      <c r="I43" s="145"/>
      <c r="J43" s="145"/>
      <c r="K43" s="145"/>
    </row>
    <row r="44" spans="1:11">
      <c r="A44" s="145"/>
      <c r="B44" s="145"/>
      <c r="C44" s="145"/>
      <c r="D44" s="145"/>
      <c r="E44" s="145"/>
      <c r="F44" s="145"/>
      <c r="G44" s="145"/>
      <c r="H44" s="145"/>
      <c r="I44" s="145"/>
      <c r="J44" s="145"/>
      <c r="K44" s="145"/>
    </row>
    <row r="45" spans="1:11">
      <c r="A45" s="145"/>
      <c r="B45" s="145"/>
      <c r="C45" s="145"/>
      <c r="D45" s="145"/>
      <c r="E45" s="145"/>
      <c r="F45" s="145"/>
      <c r="G45" s="145"/>
      <c r="H45" s="145"/>
      <c r="I45" s="145"/>
      <c r="J45" s="145"/>
      <c r="K45" s="145"/>
    </row>
    <row r="46" spans="1:11">
      <c r="A46" s="145"/>
      <c r="B46" s="145"/>
      <c r="C46" s="145"/>
      <c r="D46" s="145"/>
      <c r="E46" s="145"/>
      <c r="F46" s="145"/>
      <c r="G46" s="145"/>
      <c r="H46" s="145"/>
      <c r="I46" s="145"/>
      <c r="J46" s="145"/>
      <c r="K46" s="145"/>
    </row>
    <row r="47" spans="1:11">
      <c r="A47" s="145"/>
      <c r="B47" s="145"/>
      <c r="C47" s="145"/>
      <c r="D47" s="145"/>
      <c r="E47" s="145"/>
      <c r="F47" s="145"/>
      <c r="G47" s="145"/>
      <c r="H47" s="145"/>
      <c r="I47" s="145"/>
      <c r="J47" s="145"/>
      <c r="K47" s="145"/>
    </row>
    <row r="48" spans="1:11">
      <c r="A48" s="145"/>
      <c r="B48" s="145"/>
      <c r="C48" s="145"/>
      <c r="D48" s="145"/>
      <c r="E48" s="145"/>
      <c r="F48" s="145"/>
      <c r="G48" s="145"/>
      <c r="H48" s="145"/>
      <c r="I48" s="145"/>
      <c r="J48" s="145"/>
      <c r="K48" s="145"/>
    </row>
    <row r="49" spans="1:11">
      <c r="A49" s="145"/>
      <c r="B49" s="145"/>
      <c r="C49" s="145"/>
      <c r="D49" s="145"/>
      <c r="E49" s="145"/>
      <c r="F49" s="145"/>
      <c r="G49" s="145"/>
      <c r="H49" s="145"/>
      <c r="I49" s="145"/>
      <c r="J49" s="145"/>
      <c r="K49" s="145"/>
    </row>
    <row r="50" spans="1:11">
      <c r="A50" s="145"/>
      <c r="B50" s="145"/>
      <c r="C50" s="145"/>
      <c r="D50" s="145"/>
      <c r="E50" s="145"/>
      <c r="F50" s="145"/>
      <c r="G50" s="145"/>
      <c r="H50" s="145"/>
      <c r="I50" s="145"/>
      <c r="J50" s="145"/>
      <c r="K50" s="145"/>
    </row>
    <row r="51" spans="1:11">
      <c r="A51" s="145"/>
      <c r="B51" s="145"/>
      <c r="C51" s="145"/>
      <c r="D51" s="145"/>
      <c r="E51" s="145"/>
      <c r="F51" s="145"/>
      <c r="G51" s="145"/>
      <c r="H51" s="145"/>
      <c r="I51" s="145"/>
      <c r="J51" s="145"/>
      <c r="K51" s="145"/>
    </row>
    <row r="52" spans="1:11">
      <c r="A52" s="145"/>
      <c r="B52" s="145"/>
      <c r="C52" s="145"/>
      <c r="D52" s="145"/>
      <c r="E52" s="145"/>
      <c r="F52" s="145"/>
      <c r="G52" s="145"/>
      <c r="H52" s="145"/>
      <c r="I52" s="145"/>
      <c r="J52" s="145"/>
      <c r="K52" s="145"/>
    </row>
    <row r="53" spans="1:11">
      <c r="A53" s="145"/>
      <c r="B53" s="145"/>
      <c r="C53" s="145"/>
      <c r="D53" s="145"/>
      <c r="E53" s="145"/>
      <c r="F53" s="145"/>
      <c r="G53" s="145"/>
      <c r="H53" s="145"/>
      <c r="I53" s="145"/>
      <c r="J53" s="145"/>
      <c r="K53" s="145"/>
    </row>
    <row r="54" spans="1:11">
      <c r="A54" s="145"/>
      <c r="B54" s="145"/>
      <c r="C54" s="145"/>
      <c r="D54" s="145"/>
      <c r="E54" s="145"/>
      <c r="F54" s="145"/>
      <c r="G54" s="145"/>
      <c r="H54" s="145"/>
      <c r="I54" s="145"/>
      <c r="J54" s="145"/>
      <c r="K54" s="145"/>
    </row>
    <row r="55" spans="1:11">
      <c r="A55" s="145"/>
      <c r="B55" s="145"/>
      <c r="C55" s="145"/>
      <c r="D55" s="145"/>
      <c r="E55" s="145"/>
      <c r="F55" s="145"/>
      <c r="G55" s="145"/>
      <c r="H55" s="145"/>
      <c r="I55" s="145"/>
      <c r="J55" s="145"/>
      <c r="K55" s="145"/>
    </row>
    <row r="56" spans="1:11">
      <c r="A56" s="1265" t="s">
        <v>511</v>
      </c>
      <c r="B56" s="1265"/>
      <c r="C56" s="1265"/>
      <c r="D56" s="1265"/>
      <c r="E56" s="1265"/>
      <c r="F56" s="1265"/>
      <c r="G56" s="1265"/>
      <c r="H56" s="1265"/>
      <c r="I56" s="1265"/>
      <c r="J56" s="1265"/>
      <c r="K56" s="155"/>
    </row>
    <row r="57" spans="1:11">
      <c r="A57" s="145"/>
      <c r="B57" s="145"/>
      <c r="C57" s="145"/>
      <c r="D57" s="145"/>
      <c r="E57" s="145"/>
      <c r="F57" s="145"/>
      <c r="G57" s="145"/>
      <c r="H57" s="145"/>
      <c r="I57" s="145"/>
      <c r="J57" s="145"/>
      <c r="K57" s="145"/>
    </row>
    <row r="58" spans="1:11">
      <c r="A58" s="145"/>
      <c r="B58" s="145"/>
      <c r="C58" s="145"/>
      <c r="D58" s="145"/>
      <c r="E58" s="145"/>
      <c r="F58" s="145"/>
      <c r="G58" s="145"/>
      <c r="H58" s="145"/>
      <c r="I58" s="145"/>
      <c r="J58" s="145"/>
      <c r="K58" s="145"/>
    </row>
    <row r="59" spans="1:11">
      <c r="A59" s="145"/>
      <c r="B59" s="145"/>
      <c r="C59" s="145"/>
      <c r="D59" s="145"/>
      <c r="E59" s="145"/>
      <c r="F59" s="145"/>
      <c r="G59" s="145"/>
      <c r="H59" s="145"/>
      <c r="I59" s="145"/>
      <c r="J59" s="145"/>
      <c r="K59" s="145"/>
    </row>
    <row r="60" spans="1:11">
      <c r="A60" s="145"/>
      <c r="B60" s="145"/>
      <c r="C60" s="145"/>
      <c r="D60" s="145"/>
      <c r="E60" s="145"/>
      <c r="F60" s="145"/>
      <c r="G60" s="145"/>
      <c r="H60" s="145"/>
      <c r="I60" s="145"/>
      <c r="J60" s="145"/>
      <c r="K60" s="145"/>
    </row>
    <row r="61" spans="1:11">
      <c r="A61" s="145"/>
      <c r="B61" s="145"/>
      <c r="C61" s="145"/>
      <c r="D61" s="145"/>
      <c r="E61" s="145"/>
      <c r="F61" s="145"/>
      <c r="G61" s="145"/>
      <c r="H61" s="145"/>
      <c r="I61" s="145"/>
      <c r="J61" s="145"/>
      <c r="K61" s="145"/>
    </row>
    <row r="62" spans="1:11">
      <c r="A62" s="145"/>
      <c r="B62" s="145"/>
      <c r="C62" s="145"/>
      <c r="D62" s="145"/>
      <c r="E62" s="145"/>
      <c r="F62" s="145"/>
      <c r="G62" s="145"/>
      <c r="H62" s="145"/>
      <c r="I62" s="145"/>
      <c r="J62" s="145"/>
      <c r="K62" s="145"/>
    </row>
  </sheetData>
  <mergeCells count="3">
    <mergeCell ref="A2:K2"/>
    <mergeCell ref="A3:K3"/>
    <mergeCell ref="A56:J56"/>
  </mergeCells>
  <printOptions horizontalCentered="1" verticalCentered="1"/>
  <pageMargins left="0" right="0" top="0" bottom="0" header="0" footer="0"/>
  <pageSetup paperSize="9" scale="83"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T40"/>
  <sheetViews>
    <sheetView rightToLeft="1" view="pageBreakPreview" topLeftCell="A4" zoomScale="86" zoomScaleNormal="100" zoomScaleSheetLayoutView="86" workbookViewId="0">
      <selection activeCell="C13" sqref="C13"/>
    </sheetView>
  </sheetViews>
  <sheetFormatPr defaultRowHeight="14.5"/>
  <cols>
    <col min="1" max="1" width="11" style="84" customWidth="1"/>
    <col min="2" max="2" width="11" customWidth="1"/>
    <col min="3" max="4" width="10.36328125" customWidth="1"/>
    <col min="5" max="5" width="8.26953125" bestFit="1" customWidth="1"/>
    <col min="6" max="6" width="10.6328125" bestFit="1" customWidth="1"/>
    <col min="7" max="7" width="9.6328125" bestFit="1" customWidth="1"/>
    <col min="8" max="8" width="10.36328125" customWidth="1"/>
    <col min="9" max="9" width="8.26953125" bestFit="1" customWidth="1"/>
    <col min="10" max="10" width="10.36328125" bestFit="1" customWidth="1"/>
    <col min="11" max="11" width="11.36328125" customWidth="1"/>
    <col min="12" max="12" width="8.36328125" customWidth="1"/>
    <col min="13" max="13" width="9.26953125" bestFit="1" customWidth="1"/>
    <col min="14" max="14" width="11" bestFit="1" customWidth="1"/>
    <col min="15" max="15" width="13.36328125" customWidth="1"/>
    <col min="16" max="16" width="11.08984375" customWidth="1"/>
    <col min="17" max="17" width="27.36328125" customWidth="1"/>
  </cols>
  <sheetData>
    <row r="1" spans="1:20" s="9" customFormat="1" ht="24.5">
      <c r="A1" s="1183" t="s">
        <v>418</v>
      </c>
      <c r="B1" s="1183"/>
      <c r="C1" s="1183"/>
      <c r="D1" s="1183"/>
      <c r="E1" s="1183"/>
      <c r="F1" s="1183"/>
      <c r="G1" s="1183"/>
      <c r="H1" s="1183"/>
      <c r="I1" s="1183"/>
      <c r="J1" s="1183"/>
      <c r="K1" s="1183"/>
      <c r="L1" s="1183"/>
      <c r="M1" s="1183"/>
      <c r="N1" s="1183"/>
      <c r="O1" s="1183"/>
      <c r="P1" s="1183"/>
    </row>
    <row r="2" spans="1:20" s="9" customFormat="1" ht="33.75" customHeight="1">
      <c r="A2" s="1262" t="s">
        <v>773</v>
      </c>
      <c r="B2" s="1262"/>
      <c r="C2" s="1262"/>
      <c r="D2" s="1262"/>
      <c r="E2" s="1262"/>
      <c r="F2" s="1262"/>
      <c r="G2" s="1262"/>
      <c r="H2" s="1262"/>
      <c r="I2" s="1262"/>
      <c r="J2" s="1262"/>
      <c r="K2" s="1262"/>
      <c r="L2" s="1262"/>
      <c r="M2" s="1262"/>
      <c r="N2" s="1262"/>
      <c r="O2" s="1262"/>
      <c r="P2" s="1262"/>
    </row>
    <row r="3" spans="1:20" s="9" customFormat="1" ht="18.75" customHeight="1">
      <c r="A3" s="1185">
        <v>2021</v>
      </c>
      <c r="B3" s="1185"/>
      <c r="C3" s="1185"/>
      <c r="D3" s="1185"/>
      <c r="E3" s="1185"/>
      <c r="F3" s="1185"/>
      <c r="G3" s="1185"/>
      <c r="H3" s="1185"/>
      <c r="I3" s="1185"/>
      <c r="J3" s="1185"/>
      <c r="K3" s="1185"/>
      <c r="L3" s="1185"/>
      <c r="M3" s="1185"/>
      <c r="N3" s="1185"/>
      <c r="O3" s="1185"/>
      <c r="P3" s="1185"/>
    </row>
    <row r="4" spans="1:20" s="9" customFormat="1" ht="17.25" customHeight="1">
      <c r="A4" s="998" t="s">
        <v>349</v>
      </c>
      <c r="B4" s="999"/>
      <c r="C4" s="998"/>
      <c r="D4" s="1000"/>
      <c r="E4" s="1000"/>
      <c r="F4" s="1000"/>
      <c r="G4" s="1000"/>
      <c r="H4" s="1000"/>
      <c r="I4" s="1000"/>
      <c r="J4" s="1000"/>
      <c r="K4" s="1000"/>
      <c r="L4" s="1000"/>
      <c r="M4" s="1000"/>
      <c r="N4" s="1000"/>
      <c r="O4" s="999"/>
      <c r="P4" s="997" t="s">
        <v>338</v>
      </c>
    </row>
    <row r="5" spans="1:20" ht="42.75" customHeight="1">
      <c r="A5" s="1274" t="s">
        <v>419</v>
      </c>
      <c r="B5" s="1276" t="s">
        <v>331</v>
      </c>
      <c r="C5" s="1016" t="s">
        <v>583</v>
      </c>
      <c r="D5" s="1016" t="s">
        <v>325</v>
      </c>
      <c r="E5" s="1016" t="s">
        <v>323</v>
      </c>
      <c r="F5" s="1016" t="s">
        <v>388</v>
      </c>
      <c r="G5" s="1016" t="s">
        <v>326</v>
      </c>
      <c r="H5" s="1016" t="s">
        <v>389</v>
      </c>
      <c r="I5" s="1016" t="s">
        <v>324</v>
      </c>
      <c r="J5" s="1016" t="s">
        <v>87</v>
      </c>
      <c r="K5" s="1016" t="s">
        <v>88</v>
      </c>
      <c r="L5" s="1016" t="s">
        <v>390</v>
      </c>
      <c r="M5" s="1016" t="s">
        <v>337</v>
      </c>
      <c r="N5" s="1016" t="s">
        <v>12</v>
      </c>
      <c r="O5" s="1278" t="s">
        <v>355</v>
      </c>
      <c r="P5" s="1280" t="s">
        <v>410</v>
      </c>
    </row>
    <row r="6" spans="1:20" ht="55.5" customHeight="1">
      <c r="A6" s="1275"/>
      <c r="B6" s="1277"/>
      <c r="C6" s="1029" t="s">
        <v>599</v>
      </c>
      <c r="D6" s="1030" t="s">
        <v>363</v>
      </c>
      <c r="E6" s="1029" t="s">
        <v>364</v>
      </c>
      <c r="F6" s="1029" t="s">
        <v>392</v>
      </c>
      <c r="G6" s="1029" t="s">
        <v>365</v>
      </c>
      <c r="H6" s="1029" t="s">
        <v>393</v>
      </c>
      <c r="I6" s="1029" t="s">
        <v>366</v>
      </c>
      <c r="J6" s="1029" t="s">
        <v>367</v>
      </c>
      <c r="K6" s="1029" t="s">
        <v>368</v>
      </c>
      <c r="L6" s="1030" t="s">
        <v>394</v>
      </c>
      <c r="M6" s="1029" t="s">
        <v>95</v>
      </c>
      <c r="N6" s="1029" t="s">
        <v>9</v>
      </c>
      <c r="O6" s="1279"/>
      <c r="P6" s="1281"/>
    </row>
    <row r="7" spans="1:20" ht="17.149999999999999" customHeight="1">
      <c r="A7" s="1271" t="s">
        <v>772</v>
      </c>
      <c r="B7" s="462" t="s">
        <v>332</v>
      </c>
      <c r="C7" s="454">
        <v>222500</v>
      </c>
      <c r="D7" s="454">
        <v>155750</v>
      </c>
      <c r="E7" s="454">
        <v>22650</v>
      </c>
      <c r="F7" s="454">
        <v>31000</v>
      </c>
      <c r="G7" s="454">
        <v>68690</v>
      </c>
      <c r="H7" s="454">
        <v>27620</v>
      </c>
      <c r="I7" s="454">
        <v>32350</v>
      </c>
      <c r="J7" s="454">
        <v>23400</v>
      </c>
      <c r="K7" s="454">
        <v>29386</v>
      </c>
      <c r="L7" s="454">
        <v>53850</v>
      </c>
      <c r="M7" s="454">
        <v>45950</v>
      </c>
      <c r="N7" s="454">
        <f>SUM(C7:M7)</f>
        <v>713146</v>
      </c>
      <c r="O7" s="455" t="s">
        <v>352</v>
      </c>
      <c r="P7" s="1249" t="s">
        <v>412</v>
      </c>
      <c r="R7" s="118"/>
      <c r="S7" s="118"/>
      <c r="T7" s="118"/>
    </row>
    <row r="8" spans="1:20" ht="17.149999999999999" customHeight="1">
      <c r="A8" s="1267"/>
      <c r="B8" s="756" t="s">
        <v>333</v>
      </c>
      <c r="C8" s="739"/>
      <c r="D8" s="739"/>
      <c r="E8" s="739">
        <v>12000</v>
      </c>
      <c r="F8" s="739">
        <v>177250</v>
      </c>
      <c r="G8" s="739"/>
      <c r="H8" s="739">
        <v>20538</v>
      </c>
      <c r="I8" s="739"/>
      <c r="J8" s="739">
        <v>115568</v>
      </c>
      <c r="K8" s="739">
        <v>81410</v>
      </c>
      <c r="L8" s="739"/>
      <c r="M8" s="739"/>
      <c r="N8" s="739">
        <f t="shared" ref="N8:N11" si="0">SUM(C8:M8)</f>
        <v>406766</v>
      </c>
      <c r="O8" s="741" t="s">
        <v>353</v>
      </c>
      <c r="P8" s="1250"/>
    </row>
    <row r="9" spans="1:20" ht="17.149999999999999" customHeight="1">
      <c r="A9" s="1267"/>
      <c r="B9" s="335" t="s">
        <v>334</v>
      </c>
      <c r="C9" s="128"/>
      <c r="D9" s="128"/>
      <c r="E9" s="128"/>
      <c r="F9" s="128"/>
      <c r="G9" s="128">
        <v>1028</v>
      </c>
      <c r="H9" s="128">
        <v>6000</v>
      </c>
      <c r="I9" s="128"/>
      <c r="J9" s="128">
        <v>20000</v>
      </c>
      <c r="K9" s="128"/>
      <c r="L9" s="128"/>
      <c r="M9" s="128"/>
      <c r="N9" s="128">
        <f t="shared" si="0"/>
        <v>27028</v>
      </c>
      <c r="O9" s="129" t="s">
        <v>354</v>
      </c>
      <c r="P9" s="1250"/>
    </row>
    <row r="10" spans="1:20" ht="17.149999999999999" customHeight="1">
      <c r="A10" s="1267"/>
      <c r="B10" s="756" t="s">
        <v>395</v>
      </c>
      <c r="C10" s="739"/>
      <c r="D10" s="739">
        <v>19750</v>
      </c>
      <c r="E10" s="739"/>
      <c r="F10" s="739">
        <v>3450</v>
      </c>
      <c r="G10" s="739"/>
      <c r="H10" s="739"/>
      <c r="I10" s="739"/>
      <c r="J10" s="739">
        <v>4600</v>
      </c>
      <c r="K10" s="739">
        <v>63250</v>
      </c>
      <c r="L10" s="739"/>
      <c r="M10" s="739"/>
      <c r="N10" s="739">
        <f t="shared" si="0"/>
        <v>91050</v>
      </c>
      <c r="O10" s="741" t="s">
        <v>406</v>
      </c>
      <c r="P10" s="1250"/>
    </row>
    <row r="11" spans="1:20" s="9" customFormat="1" ht="17.149999999999999" customHeight="1">
      <c r="A11" s="1267"/>
      <c r="B11" s="336" t="s">
        <v>734</v>
      </c>
      <c r="C11" s="164"/>
      <c r="D11" s="164">
        <v>17500</v>
      </c>
      <c r="E11" s="164"/>
      <c r="F11" s="164"/>
      <c r="G11" s="164"/>
      <c r="H11" s="164"/>
      <c r="I11" s="164"/>
      <c r="J11" s="164"/>
      <c r="K11" s="164"/>
      <c r="L11" s="164"/>
      <c r="M11" s="164"/>
      <c r="N11" s="164">
        <f t="shared" si="0"/>
        <v>17500</v>
      </c>
      <c r="O11" s="165" t="s">
        <v>601</v>
      </c>
      <c r="P11" s="1250"/>
    </row>
    <row r="12" spans="1:20" s="9" customFormat="1" ht="17.149999999999999" customHeight="1">
      <c r="A12" s="1272"/>
      <c r="B12" s="742" t="s">
        <v>404</v>
      </c>
      <c r="C12" s="743"/>
      <c r="D12" s="743"/>
      <c r="E12" s="743"/>
      <c r="F12" s="743"/>
      <c r="G12" s="743"/>
      <c r="H12" s="743"/>
      <c r="I12" s="743"/>
      <c r="J12" s="743">
        <v>34800</v>
      </c>
      <c r="K12" s="743"/>
      <c r="L12" s="743"/>
      <c r="M12" s="743"/>
      <c r="N12" s="743">
        <f>SUM(C12:M12)</f>
        <v>34800</v>
      </c>
      <c r="O12" s="744" t="s">
        <v>407</v>
      </c>
      <c r="P12" s="1273"/>
    </row>
    <row r="13" spans="1:20" ht="17.149999999999999" customHeight="1">
      <c r="A13" s="1272"/>
      <c r="B13" s="458" t="s">
        <v>96</v>
      </c>
      <c r="C13" s="459">
        <f t="shared" ref="C13:I13" si="1">SUM(C7:C11)</f>
        <v>222500</v>
      </c>
      <c r="D13" s="459">
        <f t="shared" si="1"/>
        <v>193000</v>
      </c>
      <c r="E13" s="459">
        <f t="shared" si="1"/>
        <v>34650</v>
      </c>
      <c r="F13" s="459">
        <f t="shared" si="1"/>
        <v>211700</v>
      </c>
      <c r="G13" s="459">
        <f t="shared" si="1"/>
        <v>69718</v>
      </c>
      <c r="H13" s="459">
        <f t="shared" si="1"/>
        <v>54158</v>
      </c>
      <c r="I13" s="459">
        <f t="shared" si="1"/>
        <v>32350</v>
      </c>
      <c r="J13" s="459">
        <f>SUM(J7:J12)</f>
        <v>198368</v>
      </c>
      <c r="K13" s="459">
        <f>SUM(K7:K11)</f>
        <v>174046</v>
      </c>
      <c r="L13" s="459">
        <f>SUM(L7:L11)</f>
        <v>53850</v>
      </c>
      <c r="M13" s="459">
        <f>SUM(M7:M11)</f>
        <v>45950</v>
      </c>
      <c r="N13" s="459">
        <f>SUM(N7:N12)</f>
        <v>1290290</v>
      </c>
      <c r="O13" s="460" t="s">
        <v>9</v>
      </c>
      <c r="P13" s="1273"/>
    </row>
    <row r="14" spans="1:20" ht="17.149999999999999" customHeight="1">
      <c r="A14" s="1271" t="s">
        <v>403</v>
      </c>
      <c r="B14" s="757" t="s">
        <v>332</v>
      </c>
      <c r="C14" s="752"/>
      <c r="D14" s="752">
        <v>19750</v>
      </c>
      <c r="E14" s="752"/>
      <c r="F14" s="752"/>
      <c r="G14" s="752"/>
      <c r="H14" s="752"/>
      <c r="I14" s="752">
        <v>13000</v>
      </c>
      <c r="J14" s="752"/>
      <c r="K14" s="752"/>
      <c r="L14" s="752"/>
      <c r="M14" s="752">
        <v>48500</v>
      </c>
      <c r="N14" s="752">
        <f>SUM(C14:M14)</f>
        <v>81250</v>
      </c>
      <c r="O14" s="758" t="s">
        <v>352</v>
      </c>
      <c r="P14" s="1249" t="s">
        <v>1011</v>
      </c>
      <c r="Q14" s="118"/>
    </row>
    <row r="15" spans="1:20" ht="17.149999999999999" customHeight="1">
      <c r="A15" s="1267"/>
      <c r="B15" s="464" t="s">
        <v>333</v>
      </c>
      <c r="C15" s="333"/>
      <c r="D15" s="333"/>
      <c r="E15" s="333"/>
      <c r="F15" s="333">
        <v>20000</v>
      </c>
      <c r="G15" s="333"/>
      <c r="H15" s="333"/>
      <c r="I15" s="333"/>
      <c r="J15" s="333"/>
      <c r="K15" s="333"/>
      <c r="L15" s="333">
        <v>13000</v>
      </c>
      <c r="M15" s="333">
        <v>4500</v>
      </c>
      <c r="N15" s="333">
        <f t="shared" ref="N15:N17" si="2">SUM(C15:M15)</f>
        <v>37500</v>
      </c>
      <c r="O15" s="248" t="s">
        <v>353</v>
      </c>
      <c r="P15" s="1250"/>
    </row>
    <row r="16" spans="1:20" ht="17.149999999999999" customHeight="1">
      <c r="A16" s="1267"/>
      <c r="B16" s="464" t="s">
        <v>395</v>
      </c>
      <c r="C16" s="333"/>
      <c r="D16" s="333">
        <v>8000</v>
      </c>
      <c r="E16" s="333"/>
      <c r="F16" s="333"/>
      <c r="G16" s="333"/>
      <c r="H16" s="333"/>
      <c r="I16" s="333"/>
      <c r="J16" s="333"/>
      <c r="K16" s="333">
        <v>200000</v>
      </c>
      <c r="L16" s="333"/>
      <c r="M16" s="333">
        <v>13400</v>
      </c>
      <c r="N16" s="333">
        <f t="shared" si="2"/>
        <v>221400</v>
      </c>
      <c r="O16" s="248" t="s">
        <v>406</v>
      </c>
      <c r="P16" s="1250"/>
    </row>
    <row r="17" spans="1:16" ht="17.149999999999999" customHeight="1">
      <c r="A17" s="1267"/>
      <c r="B17" s="760" t="s">
        <v>334</v>
      </c>
      <c r="C17" s="749"/>
      <c r="D17" s="749"/>
      <c r="E17" s="749"/>
      <c r="F17" s="749"/>
      <c r="G17" s="749"/>
      <c r="H17" s="749"/>
      <c r="I17" s="749"/>
      <c r="J17" s="749"/>
      <c r="K17" s="749"/>
      <c r="L17" s="749">
        <v>15000</v>
      </c>
      <c r="M17" s="749"/>
      <c r="N17" s="749">
        <f t="shared" si="2"/>
        <v>15000</v>
      </c>
      <c r="O17" s="750" t="s">
        <v>601</v>
      </c>
      <c r="P17" s="1250"/>
    </row>
    <row r="18" spans="1:16" ht="17.149999999999999" customHeight="1">
      <c r="A18" s="1268"/>
      <c r="B18" s="458" t="s">
        <v>96</v>
      </c>
      <c r="C18" s="459">
        <f t="shared" ref="C18:N18" si="3">SUM(C14:C17)</f>
        <v>0</v>
      </c>
      <c r="D18" s="459">
        <f t="shared" si="3"/>
        <v>27750</v>
      </c>
      <c r="E18" s="459">
        <f t="shared" si="3"/>
        <v>0</v>
      </c>
      <c r="F18" s="459">
        <f t="shared" si="3"/>
        <v>20000</v>
      </c>
      <c r="G18" s="459">
        <f t="shared" si="3"/>
        <v>0</v>
      </c>
      <c r="H18" s="459">
        <f t="shared" si="3"/>
        <v>0</v>
      </c>
      <c r="I18" s="459">
        <f t="shared" si="3"/>
        <v>13000</v>
      </c>
      <c r="J18" s="459">
        <f t="shared" si="3"/>
        <v>0</v>
      </c>
      <c r="K18" s="459">
        <f t="shared" si="3"/>
        <v>200000</v>
      </c>
      <c r="L18" s="459">
        <f t="shared" si="3"/>
        <v>28000</v>
      </c>
      <c r="M18" s="459">
        <f t="shared" si="3"/>
        <v>66400</v>
      </c>
      <c r="N18" s="459">
        <f t="shared" si="3"/>
        <v>355150</v>
      </c>
      <c r="O18" s="460" t="s">
        <v>9</v>
      </c>
      <c r="P18" s="1270"/>
    </row>
    <row r="19" spans="1:16" ht="17.149999999999999" customHeight="1">
      <c r="A19" s="1266" t="s">
        <v>1009</v>
      </c>
      <c r="B19" s="757" t="s">
        <v>333</v>
      </c>
      <c r="C19" s="752"/>
      <c r="D19" s="752"/>
      <c r="E19" s="752"/>
      <c r="F19" s="752"/>
      <c r="G19" s="752"/>
      <c r="H19" s="752"/>
      <c r="I19" s="752"/>
      <c r="J19" s="752"/>
      <c r="K19" s="752">
        <v>30000</v>
      </c>
      <c r="L19" s="752"/>
      <c r="M19" s="752"/>
      <c r="N19" s="752">
        <f>SUM(C19:M19)</f>
        <v>30000</v>
      </c>
      <c r="O19" s="758" t="s">
        <v>354</v>
      </c>
      <c r="P19" s="1249" t="s">
        <v>1010</v>
      </c>
    </row>
    <row r="20" spans="1:16" ht="17.149999999999999" customHeight="1">
      <c r="A20" s="1267"/>
      <c r="B20" s="464" t="s">
        <v>395</v>
      </c>
      <c r="C20" s="333"/>
      <c r="D20" s="333"/>
      <c r="E20" s="333"/>
      <c r="F20" s="333"/>
      <c r="G20" s="333"/>
      <c r="H20" s="333">
        <v>22000</v>
      </c>
      <c r="I20" s="333"/>
      <c r="J20" s="333"/>
      <c r="K20" s="333">
        <v>20000</v>
      </c>
      <c r="L20" s="333"/>
      <c r="M20" s="333"/>
      <c r="N20" s="333">
        <f>SUM(C20:M20)</f>
        <v>42000</v>
      </c>
      <c r="O20" s="248" t="s">
        <v>406</v>
      </c>
      <c r="P20" s="1250"/>
    </row>
    <row r="21" spans="1:16" s="9" customFormat="1" ht="17.149999999999999" customHeight="1">
      <c r="A21" s="1267"/>
      <c r="B21" s="742" t="s">
        <v>404</v>
      </c>
      <c r="C21" s="743"/>
      <c r="D21" s="743"/>
      <c r="E21" s="743"/>
      <c r="F21" s="743"/>
      <c r="G21" s="743"/>
      <c r="H21" s="743">
        <v>7500</v>
      </c>
      <c r="I21" s="743"/>
      <c r="J21" s="743"/>
      <c r="K21" s="743"/>
      <c r="L21" s="743"/>
      <c r="M21" s="761"/>
      <c r="N21" s="761">
        <f>SUM(C21:M21)</f>
        <v>7500</v>
      </c>
      <c r="O21" s="762" t="s">
        <v>407</v>
      </c>
      <c r="P21" s="1269"/>
    </row>
    <row r="22" spans="1:16" ht="17.149999999999999" customHeight="1">
      <c r="A22" s="1268"/>
      <c r="B22" s="458" t="s">
        <v>96</v>
      </c>
      <c r="C22" s="459">
        <f t="shared" ref="C22" si="4">SUM(C21,C16)</f>
        <v>0</v>
      </c>
      <c r="D22" s="459">
        <f t="shared" ref="D22" si="5">SUM(D21,D16)</f>
        <v>8000</v>
      </c>
      <c r="E22" s="459">
        <f t="shared" ref="E22" si="6">SUM(E21,E16)</f>
        <v>0</v>
      </c>
      <c r="F22" s="459">
        <f t="shared" ref="F22" si="7">SUM(F21,F16)</f>
        <v>0</v>
      </c>
      <c r="G22" s="459">
        <f t="shared" ref="G22" si="8">SUM(G21,G16)</f>
        <v>0</v>
      </c>
      <c r="H22" s="459">
        <f t="shared" ref="H22" si="9">SUM(H21,H16)</f>
        <v>7500</v>
      </c>
      <c r="I22" s="459">
        <f t="shared" ref="I22" si="10">SUM(I21,I16)</f>
        <v>0</v>
      </c>
      <c r="J22" s="459">
        <f t="shared" ref="J22" si="11">SUM(J21,J16)</f>
        <v>0</v>
      </c>
      <c r="K22" s="459">
        <f t="shared" ref="K22" si="12">SUM(K21,K16)</f>
        <v>200000</v>
      </c>
      <c r="L22" s="459">
        <f t="shared" ref="L22" si="13">SUM(L21,L16)</f>
        <v>0</v>
      </c>
      <c r="M22" s="459">
        <f t="shared" ref="M22" si="14">SUM(M21,M16)</f>
        <v>13400</v>
      </c>
      <c r="N22" s="459">
        <f>SUM(N19:N21)</f>
        <v>79500</v>
      </c>
      <c r="O22" s="460" t="s">
        <v>9</v>
      </c>
      <c r="P22" s="1270"/>
    </row>
    <row r="23" spans="1:16" ht="17.149999999999999" customHeight="1">
      <c r="A23" s="1271" t="s">
        <v>12</v>
      </c>
      <c r="B23" s="757" t="s">
        <v>332</v>
      </c>
      <c r="C23" s="763">
        <f t="shared" ref="C23:M23" si="15">C7+C14</f>
        <v>222500</v>
      </c>
      <c r="D23" s="763">
        <f t="shared" si="15"/>
        <v>175500</v>
      </c>
      <c r="E23" s="763">
        <f t="shared" si="15"/>
        <v>22650</v>
      </c>
      <c r="F23" s="763">
        <f t="shared" si="15"/>
        <v>31000</v>
      </c>
      <c r="G23" s="763">
        <f t="shared" si="15"/>
        <v>68690</v>
      </c>
      <c r="H23" s="763">
        <f t="shared" si="15"/>
        <v>27620</v>
      </c>
      <c r="I23" s="763">
        <f t="shared" si="15"/>
        <v>45350</v>
      </c>
      <c r="J23" s="763">
        <f t="shared" si="15"/>
        <v>23400</v>
      </c>
      <c r="K23" s="763">
        <f t="shared" si="15"/>
        <v>29386</v>
      </c>
      <c r="L23" s="763">
        <f t="shared" si="15"/>
        <v>53850</v>
      </c>
      <c r="M23" s="763">
        <f t="shared" si="15"/>
        <v>94450</v>
      </c>
      <c r="N23" s="763">
        <f t="shared" ref="N23:N26" si="16">SUM(C23:M23)</f>
        <v>794396</v>
      </c>
      <c r="O23" s="758" t="s">
        <v>352</v>
      </c>
      <c r="P23" s="1249" t="s">
        <v>9</v>
      </c>
    </row>
    <row r="24" spans="1:16" ht="17.149999999999999" customHeight="1">
      <c r="A24" s="1267"/>
      <c r="B24" s="464" t="s">
        <v>333</v>
      </c>
      <c r="C24" s="380">
        <f t="shared" ref="C24:M24" si="17">C8+C15+C19</f>
        <v>0</v>
      </c>
      <c r="D24" s="380">
        <f t="shared" si="17"/>
        <v>0</v>
      </c>
      <c r="E24" s="380">
        <f t="shared" si="17"/>
        <v>12000</v>
      </c>
      <c r="F24" s="380">
        <f t="shared" si="17"/>
        <v>197250</v>
      </c>
      <c r="G24" s="380">
        <f t="shared" si="17"/>
        <v>0</v>
      </c>
      <c r="H24" s="380">
        <f t="shared" si="17"/>
        <v>20538</v>
      </c>
      <c r="I24" s="380">
        <f t="shared" si="17"/>
        <v>0</v>
      </c>
      <c r="J24" s="380">
        <f t="shared" si="17"/>
        <v>115568</v>
      </c>
      <c r="K24" s="380">
        <f t="shared" si="17"/>
        <v>111410</v>
      </c>
      <c r="L24" s="380">
        <f t="shared" si="17"/>
        <v>13000</v>
      </c>
      <c r="M24" s="380">
        <f t="shared" si="17"/>
        <v>4500</v>
      </c>
      <c r="N24" s="333">
        <f t="shared" si="16"/>
        <v>474266</v>
      </c>
      <c r="O24" s="248" t="s">
        <v>353</v>
      </c>
      <c r="P24" s="1250"/>
    </row>
    <row r="25" spans="1:16" ht="17.149999999999999" customHeight="1">
      <c r="A25" s="1267"/>
      <c r="B25" s="756" t="s">
        <v>334</v>
      </c>
      <c r="C25" s="754">
        <f>C9+C17</f>
        <v>0</v>
      </c>
      <c r="D25" s="754">
        <f t="shared" ref="D25:M25" si="18">D9+D17</f>
        <v>0</v>
      </c>
      <c r="E25" s="754">
        <f t="shared" si="18"/>
        <v>0</v>
      </c>
      <c r="F25" s="754">
        <f t="shared" si="18"/>
        <v>0</v>
      </c>
      <c r="G25" s="754">
        <f t="shared" si="18"/>
        <v>1028</v>
      </c>
      <c r="H25" s="754">
        <f t="shared" si="18"/>
        <v>6000</v>
      </c>
      <c r="I25" s="754">
        <f t="shared" si="18"/>
        <v>0</v>
      </c>
      <c r="J25" s="754">
        <f t="shared" si="18"/>
        <v>20000</v>
      </c>
      <c r="K25" s="754">
        <f t="shared" si="18"/>
        <v>0</v>
      </c>
      <c r="L25" s="754">
        <f t="shared" si="18"/>
        <v>15000</v>
      </c>
      <c r="M25" s="754">
        <f t="shared" si="18"/>
        <v>0</v>
      </c>
      <c r="N25" s="754">
        <f t="shared" si="16"/>
        <v>42028</v>
      </c>
      <c r="O25" s="759" t="s">
        <v>354</v>
      </c>
      <c r="P25" s="1250"/>
    </row>
    <row r="26" spans="1:16" ht="17.149999999999999" customHeight="1">
      <c r="A26" s="1267"/>
      <c r="B26" s="464" t="s">
        <v>395</v>
      </c>
      <c r="C26" s="333">
        <f t="shared" ref="C26:M26" si="19">C10+C16+C20</f>
        <v>0</v>
      </c>
      <c r="D26" s="333">
        <f t="shared" si="19"/>
        <v>27750</v>
      </c>
      <c r="E26" s="333">
        <f t="shared" si="19"/>
        <v>0</v>
      </c>
      <c r="F26" s="333">
        <f t="shared" si="19"/>
        <v>3450</v>
      </c>
      <c r="G26" s="333">
        <f t="shared" si="19"/>
        <v>0</v>
      </c>
      <c r="H26" s="333">
        <f t="shared" si="19"/>
        <v>22000</v>
      </c>
      <c r="I26" s="333">
        <f t="shared" si="19"/>
        <v>0</v>
      </c>
      <c r="J26" s="333">
        <f t="shared" si="19"/>
        <v>4600</v>
      </c>
      <c r="K26" s="333">
        <f t="shared" si="19"/>
        <v>283250</v>
      </c>
      <c r="L26" s="333">
        <f t="shared" si="19"/>
        <v>0</v>
      </c>
      <c r="M26" s="333">
        <f t="shared" si="19"/>
        <v>13400</v>
      </c>
      <c r="N26" s="333">
        <f t="shared" si="16"/>
        <v>354450</v>
      </c>
      <c r="O26" s="248" t="s">
        <v>406</v>
      </c>
      <c r="P26" s="1250"/>
    </row>
    <row r="27" spans="1:16" s="9" customFormat="1" ht="17.149999999999999" customHeight="1">
      <c r="A27" s="1267"/>
      <c r="B27" s="756" t="s">
        <v>734</v>
      </c>
      <c r="C27" s="739">
        <f>C11</f>
        <v>0</v>
      </c>
      <c r="D27" s="739">
        <f t="shared" ref="D27:N27" si="20">D11</f>
        <v>17500</v>
      </c>
      <c r="E27" s="739">
        <f t="shared" si="20"/>
        <v>0</v>
      </c>
      <c r="F27" s="739">
        <f t="shared" si="20"/>
        <v>0</v>
      </c>
      <c r="G27" s="739">
        <f t="shared" si="20"/>
        <v>0</v>
      </c>
      <c r="H27" s="739">
        <f t="shared" si="20"/>
        <v>0</v>
      </c>
      <c r="I27" s="739">
        <f t="shared" si="20"/>
        <v>0</v>
      </c>
      <c r="J27" s="739">
        <f t="shared" si="20"/>
        <v>0</v>
      </c>
      <c r="K27" s="739">
        <f t="shared" si="20"/>
        <v>0</v>
      </c>
      <c r="L27" s="739">
        <f t="shared" si="20"/>
        <v>0</v>
      </c>
      <c r="M27" s="739">
        <f t="shared" si="20"/>
        <v>0</v>
      </c>
      <c r="N27" s="739">
        <f t="shared" si="20"/>
        <v>17500</v>
      </c>
      <c r="O27" s="741" t="s">
        <v>601</v>
      </c>
      <c r="P27" s="1250"/>
    </row>
    <row r="28" spans="1:16" s="9" customFormat="1" ht="17.149999999999999" customHeight="1">
      <c r="A28" s="1267"/>
      <c r="B28" s="465" t="s">
        <v>404</v>
      </c>
      <c r="C28" s="333">
        <f t="shared" ref="C28:M28" si="21">C12+C21</f>
        <v>0</v>
      </c>
      <c r="D28" s="333">
        <f t="shared" si="21"/>
        <v>0</v>
      </c>
      <c r="E28" s="333">
        <f t="shared" si="21"/>
        <v>0</v>
      </c>
      <c r="F28" s="333">
        <f t="shared" si="21"/>
        <v>0</v>
      </c>
      <c r="G28" s="333">
        <f t="shared" si="21"/>
        <v>0</v>
      </c>
      <c r="H28" s="333">
        <f t="shared" si="21"/>
        <v>7500</v>
      </c>
      <c r="I28" s="333">
        <f t="shared" si="21"/>
        <v>0</v>
      </c>
      <c r="J28" s="333">
        <f t="shared" si="21"/>
        <v>34800</v>
      </c>
      <c r="K28" s="333">
        <f t="shared" si="21"/>
        <v>0</v>
      </c>
      <c r="L28" s="333">
        <f t="shared" si="21"/>
        <v>0</v>
      </c>
      <c r="M28" s="333">
        <f t="shared" si="21"/>
        <v>0</v>
      </c>
      <c r="N28" s="247">
        <f>SUM(C28:M28)</f>
        <v>42300</v>
      </c>
      <c r="O28" s="687" t="s">
        <v>407</v>
      </c>
      <c r="P28" s="1250"/>
    </row>
    <row r="29" spans="1:16" ht="17.149999999999999" customHeight="1">
      <c r="A29" s="1268"/>
      <c r="B29" s="745" t="s">
        <v>96</v>
      </c>
      <c r="C29" s="746">
        <f>SUM(C23:C28)</f>
        <v>222500</v>
      </c>
      <c r="D29" s="746">
        <f>SUM(D23:D28)</f>
        <v>220750</v>
      </c>
      <c r="E29" s="746">
        <f t="shared" ref="E29:M29" si="22">SUM(E23:E28)</f>
        <v>34650</v>
      </c>
      <c r="F29" s="746">
        <f t="shared" si="22"/>
        <v>231700</v>
      </c>
      <c r="G29" s="746">
        <f t="shared" si="22"/>
        <v>69718</v>
      </c>
      <c r="H29" s="746">
        <f t="shared" si="22"/>
        <v>83658</v>
      </c>
      <c r="I29" s="746">
        <f t="shared" si="22"/>
        <v>45350</v>
      </c>
      <c r="J29" s="746">
        <f>SUM(J23:J28)</f>
        <v>198368</v>
      </c>
      <c r="K29" s="746">
        <f t="shared" si="22"/>
        <v>424046</v>
      </c>
      <c r="L29" s="746">
        <f>SUM(L23:L28)</f>
        <v>81850</v>
      </c>
      <c r="M29" s="746">
        <f t="shared" si="22"/>
        <v>112350</v>
      </c>
      <c r="N29" s="746">
        <f>SUM(N23:N28)</f>
        <v>1724940</v>
      </c>
      <c r="O29" s="747" t="s">
        <v>9</v>
      </c>
      <c r="P29" s="1270"/>
    </row>
    <row r="30" spans="1:16">
      <c r="A30" s="83"/>
    </row>
    <row r="31" spans="1:16">
      <c r="A31" s="64"/>
    </row>
    <row r="32" spans="1:16">
      <c r="B32" t="s">
        <v>546</v>
      </c>
      <c r="C32" t="s">
        <v>535</v>
      </c>
      <c r="D32" t="s">
        <v>534</v>
      </c>
    </row>
    <row r="33" spans="1:4" ht="29">
      <c r="A33" s="84" t="s">
        <v>775</v>
      </c>
      <c r="B33" s="118">
        <f>N7</f>
        <v>713146</v>
      </c>
      <c r="C33" s="118">
        <f>+N14</f>
        <v>81250</v>
      </c>
      <c r="D33" s="118" t="e">
        <f>+#REF!</f>
        <v>#REF!</v>
      </c>
    </row>
    <row r="34" spans="1:4" ht="29">
      <c r="A34" s="84" t="s">
        <v>776</v>
      </c>
      <c r="B34" s="118">
        <f t="shared" ref="B34:B38" si="23">N8</f>
        <v>406766</v>
      </c>
      <c r="C34" s="118">
        <f>+N15</f>
        <v>37500</v>
      </c>
      <c r="D34" s="118"/>
    </row>
    <row r="35" spans="1:4" ht="29">
      <c r="A35" s="11" t="s">
        <v>777</v>
      </c>
      <c r="B35" s="118">
        <f t="shared" si="23"/>
        <v>27028</v>
      </c>
      <c r="C35" s="118" t="e">
        <f>+#REF!</f>
        <v>#REF!</v>
      </c>
      <c r="D35" s="118">
        <v>120000</v>
      </c>
    </row>
    <row r="36" spans="1:4" ht="29">
      <c r="A36" s="11" t="s">
        <v>778</v>
      </c>
      <c r="B36" s="118">
        <f t="shared" si="23"/>
        <v>91050</v>
      </c>
      <c r="C36" s="118">
        <f>+N16</f>
        <v>221400</v>
      </c>
      <c r="D36" s="118">
        <v>42000</v>
      </c>
    </row>
    <row r="37" spans="1:4" ht="29">
      <c r="A37" s="11" t="s">
        <v>779</v>
      </c>
      <c r="B37" s="118">
        <f t="shared" si="23"/>
        <v>17500</v>
      </c>
      <c r="C37" s="118">
        <f>+N17</f>
        <v>15000</v>
      </c>
      <c r="D37" s="118"/>
    </row>
    <row r="38" spans="1:4" ht="56">
      <c r="A38" s="242" t="s">
        <v>774</v>
      </c>
      <c r="B38" s="118">
        <f t="shared" si="23"/>
        <v>34800</v>
      </c>
      <c r="C38">
        <v>7500</v>
      </c>
      <c r="D38">
        <v>0</v>
      </c>
    </row>
    <row r="39" spans="1:4">
      <c r="A39"/>
    </row>
    <row r="40" spans="1:4">
      <c r="A40"/>
    </row>
  </sheetData>
  <mergeCells count="15">
    <mergeCell ref="A5:A6"/>
    <mergeCell ref="B5:B6"/>
    <mergeCell ref="O5:O6"/>
    <mergeCell ref="P5:P6"/>
    <mergeCell ref="A1:P1"/>
    <mergeCell ref="A2:P2"/>
    <mergeCell ref="A3:P3"/>
    <mergeCell ref="A19:A22"/>
    <mergeCell ref="P19:P22"/>
    <mergeCell ref="A23:A29"/>
    <mergeCell ref="P23:P29"/>
    <mergeCell ref="A7:A13"/>
    <mergeCell ref="P7:P13"/>
    <mergeCell ref="A14:A18"/>
    <mergeCell ref="P14:P18"/>
  </mergeCells>
  <printOptions horizontalCentered="1"/>
  <pageMargins left="0" right="0" top="0.55118110236220474" bottom="0" header="0" footer="0"/>
  <pageSetup paperSize="9" scale="80" fitToHeight="0"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63"/>
  <sheetViews>
    <sheetView rightToLeft="1" view="pageBreakPreview" topLeftCell="A28" zoomScaleNormal="100" zoomScaleSheetLayoutView="100" workbookViewId="0">
      <selection activeCell="C13" sqref="C13"/>
    </sheetView>
  </sheetViews>
  <sheetFormatPr defaultColWidth="9.08984375" defaultRowHeight="14.5"/>
  <cols>
    <col min="1" max="1" width="9.08984375" style="9" customWidth="1"/>
    <col min="2" max="16384" width="9.08984375" style="9"/>
  </cols>
  <sheetData>
    <row r="1" spans="1:11" ht="15" customHeight="1">
      <c r="A1" s="146"/>
    </row>
    <row r="2" spans="1:11" ht="45.75" customHeight="1">
      <c r="A2" s="1263"/>
      <c r="B2" s="1263"/>
      <c r="C2" s="1263"/>
      <c r="D2" s="1263"/>
      <c r="E2" s="1263"/>
      <c r="F2" s="1263"/>
      <c r="G2" s="1263"/>
      <c r="H2" s="1263"/>
      <c r="I2" s="1263"/>
      <c r="J2" s="1263"/>
      <c r="K2" s="1263"/>
    </row>
    <row r="3" spans="1:11" ht="35.25" customHeight="1">
      <c r="A3" s="1264"/>
      <c r="B3" s="1264"/>
      <c r="C3" s="1264"/>
      <c r="D3" s="1264"/>
      <c r="E3" s="1264"/>
      <c r="F3" s="1264"/>
      <c r="G3" s="1264"/>
      <c r="H3" s="1264"/>
      <c r="I3" s="1264"/>
      <c r="J3" s="1264"/>
      <c r="K3" s="1264"/>
    </row>
    <row r="4" spans="1:11" ht="15" customHeight="1">
      <c r="A4" s="146"/>
    </row>
    <row r="5" spans="1:11" ht="15" customHeight="1">
      <c r="A5" s="145"/>
      <c r="B5" s="145"/>
      <c r="C5" s="145"/>
      <c r="D5" s="145"/>
      <c r="E5" s="145"/>
      <c r="F5" s="145"/>
      <c r="G5" s="145"/>
      <c r="H5" s="145"/>
      <c r="I5" s="145"/>
      <c r="J5" s="145"/>
      <c r="K5" s="145"/>
    </row>
    <row r="6" spans="1:11" ht="15" customHeight="1">
      <c r="A6" s="145"/>
      <c r="B6" s="145"/>
      <c r="C6" s="145"/>
      <c r="D6" s="145"/>
      <c r="E6" s="145"/>
      <c r="F6" s="145"/>
      <c r="G6" s="145"/>
      <c r="H6" s="145"/>
      <c r="I6" s="145"/>
      <c r="J6" s="145"/>
      <c r="K6" s="145"/>
    </row>
    <row r="7" spans="1:11" ht="15" customHeight="1">
      <c r="A7" s="145"/>
      <c r="B7" s="145"/>
      <c r="C7" s="145"/>
      <c r="D7" s="145"/>
      <c r="E7" s="145"/>
      <c r="F7" s="145"/>
      <c r="G7" s="145"/>
      <c r="H7" s="145"/>
      <c r="I7" s="145"/>
      <c r="J7" s="145"/>
      <c r="K7" s="145"/>
    </row>
    <row r="8" spans="1:11" ht="15" customHeight="1">
      <c r="A8" s="145"/>
      <c r="B8" s="145"/>
      <c r="C8" s="145"/>
      <c r="D8" s="145"/>
      <c r="E8" s="145"/>
      <c r="F8" s="145"/>
      <c r="G8" s="145"/>
      <c r="H8" s="145"/>
      <c r="I8" s="145"/>
      <c r="J8" s="145"/>
      <c r="K8" s="145"/>
    </row>
    <row r="9" spans="1:11" ht="15" customHeight="1">
      <c r="A9" s="145"/>
      <c r="B9" s="145"/>
      <c r="C9" s="145"/>
      <c r="D9" s="145"/>
      <c r="E9" s="145"/>
      <c r="F9" s="145"/>
      <c r="G9" s="145"/>
      <c r="H9" s="145"/>
      <c r="I9" s="145"/>
      <c r="J9" s="145"/>
      <c r="K9" s="145"/>
    </row>
    <row r="10" spans="1:11" ht="15" customHeight="1">
      <c r="A10" s="145"/>
      <c r="B10" s="145"/>
      <c r="C10" s="145"/>
      <c r="D10" s="145"/>
      <c r="E10" s="145"/>
      <c r="F10" s="145"/>
      <c r="G10" s="145"/>
      <c r="H10" s="145"/>
      <c r="I10" s="145"/>
      <c r="J10" s="145"/>
      <c r="K10" s="145"/>
    </row>
    <row r="11" spans="1:11">
      <c r="A11" s="145"/>
      <c r="B11" s="145"/>
      <c r="C11" s="145"/>
      <c r="D11" s="145"/>
      <c r="E11" s="145"/>
      <c r="F11" s="145"/>
      <c r="G11" s="145"/>
      <c r="H11" s="145"/>
      <c r="I11" s="145"/>
      <c r="J11" s="145"/>
      <c r="K11" s="145"/>
    </row>
    <row r="12" spans="1:11">
      <c r="A12" s="145"/>
      <c r="B12" s="145"/>
      <c r="C12" s="145"/>
      <c r="D12" s="145"/>
      <c r="E12" s="145"/>
      <c r="F12" s="145"/>
      <c r="G12" s="145"/>
      <c r="H12" s="145"/>
      <c r="I12" s="145"/>
      <c r="J12" s="145"/>
      <c r="K12" s="145"/>
    </row>
    <row r="13" spans="1:11">
      <c r="A13" s="145"/>
      <c r="B13" s="145"/>
      <c r="C13" s="145"/>
      <c r="D13" s="145"/>
      <c r="E13" s="145"/>
      <c r="F13" s="145"/>
      <c r="G13" s="145"/>
      <c r="H13" s="145"/>
      <c r="I13" s="145"/>
      <c r="J13" s="145"/>
      <c r="K13" s="145"/>
    </row>
    <row r="14" spans="1:11">
      <c r="A14" s="145"/>
      <c r="B14" s="145"/>
      <c r="C14" s="145"/>
      <c r="D14" s="145"/>
      <c r="E14" s="145"/>
      <c r="F14" s="145"/>
      <c r="G14" s="145"/>
      <c r="H14" s="145"/>
      <c r="I14" s="145"/>
      <c r="J14" s="145"/>
      <c r="K14" s="145"/>
    </row>
    <row r="15" spans="1:11">
      <c r="A15" s="145"/>
      <c r="B15" s="145"/>
      <c r="C15" s="145"/>
      <c r="D15" s="145"/>
      <c r="E15" s="145"/>
      <c r="F15" s="145"/>
      <c r="G15" s="145"/>
      <c r="H15" s="145"/>
      <c r="I15" s="145"/>
      <c r="J15" s="145"/>
      <c r="K15" s="145"/>
    </row>
    <row r="16" spans="1:11">
      <c r="A16" s="145"/>
      <c r="B16" s="145"/>
      <c r="C16" s="145"/>
      <c r="D16" s="145"/>
      <c r="E16" s="145"/>
      <c r="F16" s="145"/>
      <c r="G16" s="145"/>
      <c r="H16" s="145"/>
      <c r="I16" s="145"/>
      <c r="J16" s="145"/>
      <c r="K16" s="145"/>
    </row>
    <row r="17" spans="1:11">
      <c r="A17" s="145"/>
      <c r="B17" s="145"/>
      <c r="C17" s="145"/>
      <c r="D17" s="145"/>
      <c r="E17" s="145"/>
      <c r="F17" s="145"/>
      <c r="G17" s="145"/>
      <c r="H17" s="145"/>
      <c r="I17" s="145"/>
      <c r="J17" s="145"/>
      <c r="K17" s="145"/>
    </row>
    <row r="18" spans="1:11">
      <c r="A18" s="145"/>
      <c r="B18" s="145"/>
      <c r="C18" s="145"/>
      <c r="D18" s="145"/>
      <c r="E18" s="145"/>
      <c r="F18" s="145"/>
      <c r="G18" s="145"/>
      <c r="H18" s="145"/>
      <c r="I18" s="145"/>
      <c r="J18" s="145"/>
      <c r="K18" s="145"/>
    </row>
    <row r="19" spans="1:11">
      <c r="A19" s="145"/>
      <c r="B19" s="145"/>
      <c r="C19" s="145"/>
      <c r="D19" s="145"/>
      <c r="E19" s="145"/>
      <c r="F19" s="145"/>
      <c r="G19" s="145"/>
      <c r="H19" s="145"/>
      <c r="I19" s="145"/>
      <c r="J19" s="145"/>
      <c r="K19" s="145"/>
    </row>
    <row r="20" spans="1:11">
      <c r="A20" s="145"/>
      <c r="B20" s="145"/>
      <c r="C20" s="145"/>
      <c r="D20" s="145"/>
      <c r="E20" s="145"/>
      <c r="F20" s="145"/>
      <c r="G20" s="145"/>
      <c r="H20" s="145"/>
      <c r="I20" s="145"/>
      <c r="J20" s="145"/>
      <c r="K20" s="145"/>
    </row>
    <row r="21" spans="1:11">
      <c r="A21" s="145"/>
      <c r="B21" s="145"/>
      <c r="C21" s="145"/>
      <c r="D21" s="145"/>
      <c r="E21" s="145"/>
      <c r="F21" s="145"/>
      <c r="G21" s="145"/>
      <c r="H21" s="145"/>
      <c r="I21" s="145"/>
      <c r="J21" s="145"/>
      <c r="K21" s="145"/>
    </row>
    <row r="22" spans="1:11">
      <c r="A22" s="145"/>
      <c r="B22" s="145"/>
      <c r="C22" s="145"/>
      <c r="D22" s="145"/>
      <c r="E22" s="145"/>
      <c r="F22" s="145"/>
      <c r="G22" s="145"/>
      <c r="H22" s="145"/>
      <c r="I22" s="145"/>
      <c r="J22" s="145"/>
      <c r="K22" s="145"/>
    </row>
    <row r="23" spans="1:11">
      <c r="A23" s="145"/>
      <c r="B23" s="145"/>
      <c r="C23" s="145"/>
      <c r="D23" s="145"/>
      <c r="E23" s="145"/>
      <c r="F23" s="145"/>
      <c r="G23" s="145"/>
      <c r="H23" s="145"/>
      <c r="I23" s="145"/>
      <c r="J23" s="145"/>
      <c r="K23" s="145"/>
    </row>
    <row r="24" spans="1:11">
      <c r="A24" s="145"/>
      <c r="B24" s="145"/>
      <c r="C24" s="145"/>
      <c r="D24" s="145"/>
      <c r="E24" s="145"/>
      <c r="F24" s="145"/>
      <c r="G24" s="145"/>
      <c r="H24" s="145"/>
      <c r="I24" s="145"/>
      <c r="J24" s="145"/>
      <c r="K24" s="145"/>
    </row>
    <row r="25" spans="1:11">
      <c r="A25" s="145"/>
      <c r="B25" s="145"/>
      <c r="C25" s="145"/>
      <c r="D25" s="145"/>
      <c r="E25" s="145"/>
      <c r="F25" s="145"/>
      <c r="G25" s="145"/>
      <c r="H25" s="145"/>
      <c r="I25" s="145"/>
      <c r="J25" s="145"/>
      <c r="K25" s="145"/>
    </row>
    <row r="26" spans="1:11">
      <c r="A26" s="145"/>
      <c r="B26" s="145"/>
      <c r="C26" s="145"/>
      <c r="D26" s="145"/>
      <c r="E26" s="145"/>
      <c r="F26" s="145"/>
      <c r="G26" s="145"/>
      <c r="H26" s="145"/>
      <c r="I26" s="145"/>
      <c r="J26" s="145"/>
      <c r="K26" s="145"/>
    </row>
    <row r="27" spans="1:11">
      <c r="A27" s="145"/>
      <c r="B27" s="145"/>
      <c r="C27" s="145"/>
      <c r="D27" s="145"/>
      <c r="E27" s="145"/>
      <c r="F27" s="145"/>
      <c r="G27" s="145"/>
      <c r="H27" s="145"/>
      <c r="I27" s="145"/>
      <c r="J27" s="145"/>
      <c r="K27" s="145"/>
    </row>
    <row r="28" spans="1:11">
      <c r="A28" s="145"/>
      <c r="B28" s="145"/>
      <c r="C28" s="145"/>
      <c r="D28" s="145"/>
      <c r="E28" s="145"/>
      <c r="F28" s="145"/>
      <c r="G28" s="145"/>
      <c r="H28" s="145"/>
      <c r="I28" s="145"/>
      <c r="J28" s="145"/>
      <c r="K28" s="145"/>
    </row>
    <row r="29" spans="1:11">
      <c r="A29" s="145"/>
      <c r="B29" s="145"/>
      <c r="C29" s="145"/>
      <c r="D29" s="145"/>
      <c r="E29" s="145"/>
      <c r="F29" s="145"/>
      <c r="G29" s="145"/>
      <c r="H29" s="145"/>
      <c r="I29" s="145"/>
      <c r="J29" s="145"/>
      <c r="K29" s="145"/>
    </row>
    <row r="30" spans="1:11">
      <c r="A30" s="145"/>
      <c r="B30" s="145"/>
      <c r="C30" s="145"/>
      <c r="D30" s="145"/>
      <c r="E30" s="145"/>
      <c r="F30" s="145"/>
      <c r="G30" s="145"/>
      <c r="H30" s="145"/>
      <c r="I30" s="145"/>
      <c r="J30" s="145"/>
      <c r="K30" s="145"/>
    </row>
    <row r="31" spans="1:11">
      <c r="A31" s="145"/>
      <c r="B31" s="145"/>
      <c r="C31" s="145"/>
      <c r="D31" s="145"/>
      <c r="E31" s="145"/>
      <c r="F31" s="145"/>
      <c r="G31" s="145"/>
      <c r="H31" s="145"/>
      <c r="I31" s="145"/>
      <c r="J31" s="145"/>
      <c r="K31" s="145"/>
    </row>
    <row r="32" spans="1:11">
      <c r="A32" s="145"/>
      <c r="B32" s="145"/>
      <c r="C32" s="145"/>
      <c r="D32" s="145"/>
      <c r="E32" s="145"/>
      <c r="F32" s="145"/>
      <c r="G32" s="145"/>
      <c r="H32" s="145"/>
      <c r="I32" s="145"/>
      <c r="J32" s="145"/>
      <c r="K32" s="145"/>
    </row>
    <row r="33" spans="1:11">
      <c r="A33" s="145"/>
      <c r="B33" s="145"/>
      <c r="C33" s="145"/>
      <c r="D33" s="145"/>
      <c r="E33" s="145"/>
      <c r="F33" s="145"/>
      <c r="G33" s="145"/>
      <c r="H33" s="145"/>
      <c r="I33" s="145"/>
      <c r="J33" s="145"/>
      <c r="K33" s="145"/>
    </row>
    <row r="34" spans="1:11">
      <c r="A34" s="145"/>
      <c r="B34" s="145"/>
      <c r="C34" s="145"/>
      <c r="D34" s="145"/>
      <c r="E34" s="145"/>
      <c r="F34" s="145"/>
      <c r="G34" s="145"/>
      <c r="H34" s="145"/>
      <c r="I34" s="145"/>
      <c r="J34" s="145"/>
      <c r="K34" s="145"/>
    </row>
    <row r="35" spans="1:11">
      <c r="A35" s="145"/>
      <c r="B35" s="145"/>
      <c r="C35" s="145"/>
      <c r="D35" s="145"/>
      <c r="E35" s="145"/>
      <c r="F35" s="145"/>
      <c r="G35" s="145"/>
      <c r="H35" s="145"/>
      <c r="I35" s="145"/>
      <c r="J35" s="145"/>
      <c r="K35" s="145"/>
    </row>
    <row r="36" spans="1:11">
      <c r="A36" s="145"/>
      <c r="B36" s="145"/>
      <c r="C36" s="145"/>
      <c r="D36" s="145"/>
      <c r="E36" s="145"/>
      <c r="F36" s="145"/>
      <c r="G36" s="145"/>
      <c r="H36" s="145"/>
      <c r="I36" s="145"/>
      <c r="J36" s="145"/>
      <c r="K36" s="145"/>
    </row>
    <row r="37" spans="1:11">
      <c r="A37" s="145"/>
      <c r="B37" s="145"/>
      <c r="C37" s="145"/>
      <c r="D37" s="145"/>
      <c r="E37" s="145"/>
      <c r="F37" s="145"/>
      <c r="G37" s="145"/>
      <c r="H37" s="145"/>
      <c r="I37" s="145"/>
      <c r="J37" s="145"/>
      <c r="K37" s="145"/>
    </row>
    <row r="38" spans="1:11">
      <c r="A38" s="145"/>
      <c r="B38" s="145"/>
      <c r="C38" s="145"/>
      <c r="D38" s="145"/>
      <c r="E38" s="145"/>
      <c r="F38" s="145"/>
      <c r="G38" s="145"/>
      <c r="H38" s="145"/>
      <c r="I38" s="145"/>
      <c r="J38" s="145"/>
      <c r="K38" s="145"/>
    </row>
    <row r="39" spans="1:11">
      <c r="A39" s="145"/>
      <c r="B39" s="145"/>
      <c r="C39" s="145"/>
      <c r="D39" s="145"/>
      <c r="E39" s="145"/>
      <c r="F39" s="145"/>
      <c r="G39" s="145"/>
      <c r="H39" s="145"/>
      <c r="I39" s="145"/>
      <c r="J39" s="145"/>
      <c r="K39" s="145"/>
    </row>
    <row r="40" spans="1:11">
      <c r="A40" s="145"/>
      <c r="B40" s="145"/>
      <c r="C40" s="145"/>
      <c r="D40" s="145"/>
      <c r="E40" s="145"/>
      <c r="F40" s="145"/>
      <c r="G40" s="145"/>
      <c r="H40" s="145"/>
      <c r="I40" s="145"/>
      <c r="J40" s="145"/>
      <c r="K40" s="145"/>
    </row>
    <row r="41" spans="1:11">
      <c r="A41" s="145"/>
      <c r="B41" s="145"/>
      <c r="C41" s="145"/>
      <c r="D41" s="145"/>
      <c r="E41" s="145"/>
      <c r="F41" s="145"/>
      <c r="G41" s="145"/>
      <c r="H41" s="145"/>
      <c r="I41" s="145"/>
      <c r="J41" s="145"/>
      <c r="K41" s="145"/>
    </row>
    <row r="42" spans="1:11">
      <c r="A42" s="145"/>
      <c r="B42" s="145"/>
      <c r="C42" s="145"/>
      <c r="D42" s="145"/>
      <c r="E42" s="145"/>
      <c r="F42" s="145"/>
      <c r="G42" s="145"/>
      <c r="H42" s="145"/>
      <c r="I42" s="145"/>
      <c r="J42" s="145"/>
      <c r="K42" s="145"/>
    </row>
    <row r="43" spans="1:11">
      <c r="A43" s="145"/>
      <c r="B43" s="145"/>
      <c r="C43" s="145"/>
      <c r="D43" s="145"/>
      <c r="E43" s="145"/>
      <c r="F43" s="145"/>
      <c r="G43" s="145"/>
      <c r="H43" s="145"/>
      <c r="I43" s="145"/>
      <c r="J43" s="145"/>
      <c r="K43" s="145"/>
    </row>
    <row r="44" spans="1:11">
      <c r="A44" s="145"/>
      <c r="B44" s="145"/>
      <c r="C44" s="145"/>
      <c r="D44" s="145"/>
      <c r="E44" s="145"/>
      <c r="F44" s="145"/>
      <c r="G44" s="145"/>
      <c r="H44" s="145"/>
      <c r="I44" s="145"/>
      <c r="J44" s="145"/>
      <c r="K44" s="145"/>
    </row>
    <row r="45" spans="1:11">
      <c r="A45" s="145"/>
      <c r="B45" s="145"/>
      <c r="C45" s="145"/>
      <c r="D45" s="145"/>
      <c r="E45" s="145"/>
      <c r="F45" s="145"/>
      <c r="G45" s="145"/>
      <c r="H45" s="145"/>
      <c r="I45" s="145"/>
      <c r="J45" s="145"/>
      <c r="K45" s="145"/>
    </row>
    <row r="46" spans="1:11">
      <c r="A46" s="145"/>
      <c r="B46" s="145"/>
      <c r="C46" s="145"/>
      <c r="D46" s="145"/>
      <c r="E46" s="145"/>
      <c r="F46" s="145"/>
      <c r="G46" s="145"/>
      <c r="H46" s="145"/>
      <c r="I46" s="145"/>
      <c r="J46" s="145"/>
      <c r="K46" s="145"/>
    </row>
    <row r="47" spans="1:11">
      <c r="A47" s="145"/>
      <c r="B47" s="145"/>
      <c r="C47" s="145"/>
      <c r="D47" s="145"/>
      <c r="E47" s="145"/>
      <c r="F47" s="145"/>
      <c r="G47" s="145"/>
      <c r="H47" s="145"/>
      <c r="I47" s="145"/>
      <c r="J47" s="145"/>
      <c r="K47" s="145"/>
    </row>
    <row r="48" spans="1:11">
      <c r="A48" s="145"/>
      <c r="B48" s="145"/>
      <c r="C48" s="145"/>
      <c r="D48" s="145"/>
      <c r="E48" s="145"/>
      <c r="F48" s="145"/>
      <c r="G48" s="145"/>
      <c r="H48" s="145"/>
      <c r="I48" s="145"/>
      <c r="J48" s="145"/>
      <c r="K48" s="145"/>
    </row>
    <row r="49" spans="1:11">
      <c r="A49" s="145"/>
      <c r="B49" s="145"/>
      <c r="C49" s="145"/>
      <c r="D49" s="145"/>
      <c r="E49" s="145"/>
      <c r="F49" s="145"/>
      <c r="G49" s="145"/>
      <c r="H49" s="145"/>
      <c r="I49" s="145"/>
      <c r="J49" s="145"/>
      <c r="K49" s="145"/>
    </row>
    <row r="50" spans="1:11">
      <c r="A50" s="145"/>
      <c r="B50" s="145"/>
      <c r="C50" s="145"/>
      <c r="D50" s="145"/>
      <c r="E50" s="145"/>
      <c r="F50" s="145"/>
      <c r="G50" s="145"/>
      <c r="H50" s="145"/>
      <c r="I50" s="145"/>
      <c r="J50" s="145"/>
      <c r="K50" s="145"/>
    </row>
    <row r="51" spans="1:11">
      <c r="A51" s="145"/>
      <c r="B51" s="145"/>
      <c r="C51" s="145"/>
      <c r="D51" s="145"/>
      <c r="E51" s="145"/>
      <c r="F51" s="145"/>
      <c r="G51" s="145"/>
      <c r="H51" s="145"/>
      <c r="I51" s="145"/>
      <c r="J51" s="145"/>
      <c r="K51" s="145"/>
    </row>
    <row r="52" spans="1:11">
      <c r="A52" s="145"/>
      <c r="B52" s="145"/>
      <c r="C52" s="145"/>
      <c r="D52" s="145"/>
      <c r="E52" s="145"/>
      <c r="F52" s="145"/>
      <c r="G52" s="145"/>
      <c r="H52" s="145"/>
      <c r="I52" s="145"/>
      <c r="J52" s="145"/>
      <c r="K52" s="145"/>
    </row>
    <row r="53" spans="1:11">
      <c r="A53" s="145"/>
      <c r="B53" s="145"/>
      <c r="C53" s="145"/>
      <c r="D53" s="145"/>
      <c r="E53" s="145"/>
      <c r="F53" s="145"/>
      <c r="G53" s="145"/>
      <c r="H53" s="145"/>
      <c r="I53" s="145"/>
      <c r="J53" s="145"/>
      <c r="K53" s="145"/>
    </row>
    <row r="54" spans="1:11">
      <c r="A54" s="145"/>
      <c r="B54" s="145"/>
      <c r="C54" s="145"/>
      <c r="D54" s="145"/>
      <c r="E54" s="145"/>
      <c r="F54" s="145"/>
      <c r="G54" s="145"/>
      <c r="H54" s="145"/>
      <c r="I54" s="145"/>
      <c r="J54" s="145"/>
      <c r="K54" s="145"/>
    </row>
    <row r="55" spans="1:11">
      <c r="A55" s="145"/>
      <c r="B55" s="145"/>
      <c r="C55" s="145"/>
      <c r="D55" s="145"/>
      <c r="E55" s="145"/>
      <c r="F55" s="145"/>
      <c r="G55" s="145"/>
      <c r="H55" s="145"/>
      <c r="I55" s="145"/>
      <c r="J55" s="145"/>
      <c r="K55" s="145"/>
    </row>
    <row r="56" spans="1:11">
      <c r="A56" s="145"/>
      <c r="B56" s="145"/>
      <c r="C56" s="145"/>
      <c r="D56" s="145"/>
      <c r="E56" s="145"/>
      <c r="F56" s="145"/>
      <c r="G56" s="145"/>
      <c r="H56" s="145"/>
      <c r="I56" s="145"/>
      <c r="J56" s="145"/>
      <c r="K56" s="145"/>
    </row>
    <row r="57" spans="1:11">
      <c r="A57" s="1265" t="s">
        <v>512</v>
      </c>
      <c r="B57" s="1265"/>
      <c r="C57" s="1265"/>
      <c r="D57" s="1265"/>
      <c r="E57" s="1265"/>
      <c r="F57" s="1265"/>
      <c r="G57" s="1265"/>
      <c r="H57" s="1265"/>
      <c r="I57" s="1265"/>
      <c r="J57" s="1265"/>
      <c r="K57" s="1265"/>
    </row>
    <row r="58" spans="1:11">
      <c r="A58" s="145"/>
      <c r="B58" s="145"/>
      <c r="C58" s="145"/>
      <c r="D58" s="145"/>
      <c r="E58" s="145"/>
      <c r="F58" s="145"/>
      <c r="G58" s="145"/>
      <c r="H58" s="145"/>
      <c r="I58" s="145"/>
      <c r="J58" s="145"/>
      <c r="K58" s="145"/>
    </row>
    <row r="59" spans="1:11">
      <c r="A59" s="145"/>
      <c r="B59" s="145"/>
      <c r="C59" s="145"/>
      <c r="D59" s="145"/>
      <c r="E59" s="145"/>
      <c r="F59" s="145"/>
      <c r="G59" s="145"/>
      <c r="H59" s="145"/>
      <c r="I59" s="145"/>
      <c r="J59" s="145"/>
      <c r="K59" s="145"/>
    </row>
    <row r="60" spans="1:11">
      <c r="A60" s="145"/>
      <c r="B60" s="145"/>
      <c r="C60" s="145"/>
      <c r="D60" s="145"/>
      <c r="E60" s="145"/>
      <c r="F60" s="145"/>
      <c r="G60" s="145"/>
      <c r="H60" s="145"/>
      <c r="I60" s="145"/>
      <c r="J60" s="145"/>
      <c r="K60" s="145"/>
    </row>
    <row r="61" spans="1:11">
      <c r="A61" s="145"/>
      <c r="B61" s="145"/>
      <c r="C61" s="145"/>
      <c r="D61" s="145"/>
      <c r="E61" s="145"/>
      <c r="F61" s="145"/>
      <c r="G61" s="145"/>
      <c r="H61" s="145"/>
      <c r="I61" s="145"/>
      <c r="J61" s="145"/>
      <c r="K61" s="145"/>
    </row>
    <row r="62" spans="1:11">
      <c r="A62" s="145"/>
      <c r="B62" s="145"/>
      <c r="C62" s="145"/>
      <c r="D62" s="145"/>
      <c r="E62" s="145"/>
      <c r="F62" s="145"/>
      <c r="G62" s="145"/>
      <c r="H62" s="145"/>
      <c r="I62" s="145"/>
      <c r="J62" s="145"/>
      <c r="K62" s="145"/>
    </row>
    <row r="63" spans="1:11">
      <c r="A63" s="145"/>
      <c r="B63" s="145"/>
      <c r="C63" s="145"/>
      <c r="D63" s="145"/>
      <c r="E63" s="145"/>
      <c r="F63" s="145"/>
      <c r="G63" s="145"/>
      <c r="H63" s="145"/>
      <c r="I63" s="145"/>
      <c r="J63" s="145"/>
      <c r="K63" s="145"/>
    </row>
  </sheetData>
  <mergeCells count="3">
    <mergeCell ref="A57:K57"/>
    <mergeCell ref="A2:K2"/>
    <mergeCell ref="A3:K3"/>
  </mergeCells>
  <printOptions horizontalCentered="1" verticalCentered="1"/>
  <pageMargins left="0" right="0" top="0" bottom="0" header="0" footer="0"/>
  <pageSetup paperSize="9" scale="77" fitToWidth="0"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Q52"/>
  <sheetViews>
    <sheetView rightToLeft="1" view="pageBreakPreview" topLeftCell="A7" zoomScale="90" zoomScaleNormal="100" zoomScaleSheetLayoutView="90" workbookViewId="0">
      <selection activeCell="C13" sqref="C13"/>
    </sheetView>
  </sheetViews>
  <sheetFormatPr defaultRowHeight="14.5"/>
  <cols>
    <col min="1" max="1" width="12.90625" style="84" customWidth="1"/>
    <col min="2" max="2" width="9.36328125" customWidth="1"/>
    <col min="3" max="3" width="13.36328125" customWidth="1"/>
    <col min="4" max="4" width="11" customWidth="1"/>
    <col min="5" max="6" width="9.08984375" customWidth="1"/>
    <col min="7" max="10" width="9.36328125" customWidth="1"/>
    <col min="11" max="11" width="12.36328125" bestFit="1" customWidth="1"/>
    <col min="12" max="13" width="9.36328125" customWidth="1"/>
    <col min="14" max="14" width="11.90625" customWidth="1"/>
    <col min="15" max="15" width="12.6328125" customWidth="1"/>
    <col min="16" max="16" width="15.08984375" customWidth="1"/>
    <col min="17" max="17" width="9.08984375" customWidth="1"/>
  </cols>
  <sheetData>
    <row r="1" spans="1:16" s="9" customFormat="1" ht="24.5">
      <c r="A1" s="1183" t="s">
        <v>420</v>
      </c>
      <c r="B1" s="1183"/>
      <c r="C1" s="1183"/>
      <c r="D1" s="1183"/>
      <c r="E1" s="1183"/>
      <c r="F1" s="1183"/>
      <c r="G1" s="1183"/>
      <c r="H1" s="1183"/>
      <c r="I1" s="1183"/>
      <c r="J1" s="1183"/>
      <c r="K1" s="1183"/>
      <c r="L1" s="1183"/>
      <c r="M1" s="1183"/>
      <c r="N1" s="1183"/>
      <c r="O1" s="1183"/>
      <c r="P1" s="1183"/>
    </row>
    <row r="2" spans="1:16" s="9" customFormat="1" ht="15.5">
      <c r="A2" s="1262" t="s">
        <v>421</v>
      </c>
      <c r="B2" s="1262"/>
      <c r="C2" s="1262"/>
      <c r="D2" s="1262"/>
      <c r="E2" s="1262"/>
      <c r="F2" s="1262"/>
      <c r="G2" s="1262"/>
      <c r="H2" s="1262"/>
      <c r="I2" s="1262"/>
      <c r="J2" s="1262"/>
      <c r="K2" s="1262"/>
      <c r="L2" s="1262"/>
      <c r="M2" s="1262"/>
      <c r="N2" s="1262"/>
      <c r="O2" s="1262"/>
      <c r="P2" s="1262"/>
    </row>
    <row r="3" spans="1:16" s="9" customFormat="1" ht="24" customHeight="1">
      <c r="A3" s="1185">
        <v>2021</v>
      </c>
      <c r="B3" s="1185"/>
      <c r="C3" s="1185"/>
      <c r="D3" s="1185"/>
      <c r="E3" s="1185"/>
      <c r="F3" s="1185"/>
      <c r="G3" s="1185"/>
      <c r="H3" s="1185"/>
      <c r="I3" s="1185"/>
      <c r="J3" s="1185"/>
      <c r="K3" s="1185"/>
      <c r="L3" s="1185"/>
      <c r="M3" s="1185"/>
      <c r="N3" s="1185"/>
      <c r="O3" s="1185"/>
      <c r="P3" s="1185"/>
    </row>
    <row r="4" spans="1:16" s="9" customFormat="1" ht="24" customHeight="1">
      <c r="A4" s="998" t="s">
        <v>460</v>
      </c>
      <c r="B4" s="999"/>
      <c r="C4" s="998"/>
      <c r="D4" s="1000"/>
      <c r="E4" s="1000"/>
      <c r="F4" s="1000"/>
      <c r="G4" s="1000"/>
      <c r="H4" s="1000"/>
      <c r="I4" s="1000"/>
      <c r="J4" s="1000"/>
      <c r="K4" s="1000"/>
      <c r="L4" s="1000"/>
      <c r="M4" s="1000"/>
      <c r="N4" s="1000"/>
      <c r="O4" s="999"/>
      <c r="P4" s="997" t="s">
        <v>459</v>
      </c>
    </row>
    <row r="5" spans="1:16" ht="36" customHeight="1">
      <c r="A5" s="1292" t="s">
        <v>1</v>
      </c>
      <c r="B5" s="1294" t="s">
        <v>331</v>
      </c>
      <c r="C5" s="974" t="s">
        <v>583</v>
      </c>
      <c r="D5" s="974" t="s">
        <v>325</v>
      </c>
      <c r="E5" s="974" t="s">
        <v>323</v>
      </c>
      <c r="F5" s="974" t="s">
        <v>388</v>
      </c>
      <c r="G5" s="974" t="s">
        <v>326</v>
      </c>
      <c r="H5" s="974" t="s">
        <v>389</v>
      </c>
      <c r="I5" s="974" t="s">
        <v>324</v>
      </c>
      <c r="J5" s="974" t="s">
        <v>87</v>
      </c>
      <c r="K5" s="974" t="s">
        <v>88</v>
      </c>
      <c r="L5" s="974" t="s">
        <v>390</v>
      </c>
      <c r="M5" s="974" t="s">
        <v>91</v>
      </c>
      <c r="N5" s="974" t="s">
        <v>12</v>
      </c>
      <c r="O5" s="1296" t="s">
        <v>355</v>
      </c>
      <c r="P5" s="1298" t="s">
        <v>6</v>
      </c>
    </row>
    <row r="6" spans="1:16" ht="40.5" customHeight="1">
      <c r="A6" s="1293"/>
      <c r="B6" s="1295"/>
      <c r="C6" s="975" t="s">
        <v>783</v>
      </c>
      <c r="D6" s="975" t="s">
        <v>363</v>
      </c>
      <c r="E6" s="975" t="s">
        <v>364</v>
      </c>
      <c r="F6" s="975" t="s">
        <v>392</v>
      </c>
      <c r="G6" s="975" t="s">
        <v>365</v>
      </c>
      <c r="H6" s="975" t="s">
        <v>393</v>
      </c>
      <c r="I6" s="975" t="s">
        <v>366</v>
      </c>
      <c r="J6" s="975" t="s">
        <v>367</v>
      </c>
      <c r="K6" s="975" t="s">
        <v>368</v>
      </c>
      <c r="L6" s="975" t="s">
        <v>394</v>
      </c>
      <c r="M6" s="975" t="s">
        <v>95</v>
      </c>
      <c r="N6" s="975" t="s">
        <v>9</v>
      </c>
      <c r="O6" s="1297"/>
      <c r="P6" s="1299"/>
    </row>
    <row r="7" spans="1:16" ht="14.15" customHeight="1">
      <c r="A7" s="1288" t="s">
        <v>541</v>
      </c>
      <c r="B7" s="466" t="s">
        <v>332</v>
      </c>
      <c r="C7" s="467">
        <v>222500</v>
      </c>
      <c r="D7" s="467">
        <v>38250</v>
      </c>
      <c r="E7" s="467">
        <v>24850</v>
      </c>
      <c r="F7" s="467">
        <v>31000</v>
      </c>
      <c r="G7" s="467">
        <v>68690</v>
      </c>
      <c r="H7" s="467">
        <v>27620</v>
      </c>
      <c r="I7" s="467">
        <v>20850</v>
      </c>
      <c r="J7" s="467">
        <v>23400</v>
      </c>
      <c r="K7" s="467">
        <v>29386</v>
      </c>
      <c r="L7" s="467">
        <v>27140</v>
      </c>
      <c r="M7" s="467">
        <v>38028</v>
      </c>
      <c r="N7" s="467">
        <f>SUM(C7:M7)</f>
        <v>551714</v>
      </c>
      <c r="O7" s="468" t="s">
        <v>352</v>
      </c>
      <c r="P7" s="1285" t="s">
        <v>544</v>
      </c>
    </row>
    <row r="8" spans="1:16" ht="14.15" customHeight="1">
      <c r="A8" s="1289"/>
      <c r="B8" s="764" t="s">
        <v>333</v>
      </c>
      <c r="C8" s="743"/>
      <c r="D8" s="743"/>
      <c r="E8" s="743">
        <v>12000</v>
      </c>
      <c r="F8" s="743">
        <v>188000</v>
      </c>
      <c r="G8" s="743"/>
      <c r="H8" s="743">
        <v>20538</v>
      </c>
      <c r="I8" s="743"/>
      <c r="J8" s="743">
        <v>86200</v>
      </c>
      <c r="K8" s="743">
        <v>43810</v>
      </c>
      <c r="L8" s="743"/>
      <c r="M8" s="743"/>
      <c r="N8" s="743">
        <f t="shared" ref="N8:N12" si="0">SUM(D8:M8)</f>
        <v>350548</v>
      </c>
      <c r="O8" s="765" t="s">
        <v>353</v>
      </c>
      <c r="P8" s="1286"/>
    </row>
    <row r="9" spans="1:16" s="9" customFormat="1" ht="14.15" customHeight="1">
      <c r="A9" s="1289"/>
      <c r="B9" s="252" t="s">
        <v>334</v>
      </c>
      <c r="C9" s="232"/>
      <c r="D9" s="232"/>
      <c r="E9" s="232"/>
      <c r="F9" s="232"/>
      <c r="G9" s="232">
        <v>1028</v>
      </c>
      <c r="H9" s="232">
        <v>6000</v>
      </c>
      <c r="I9" s="232"/>
      <c r="J9" s="232">
        <v>20000</v>
      </c>
      <c r="K9" s="232"/>
      <c r="L9" s="232"/>
      <c r="M9" s="232"/>
      <c r="N9" s="232">
        <f t="shared" si="0"/>
        <v>27028</v>
      </c>
      <c r="O9" s="377" t="s">
        <v>354</v>
      </c>
      <c r="P9" s="1286"/>
    </row>
    <row r="10" spans="1:16" ht="14.15" customHeight="1">
      <c r="A10" s="1289"/>
      <c r="B10" s="764" t="s">
        <v>395</v>
      </c>
      <c r="C10" s="743"/>
      <c r="D10" s="743">
        <v>19750</v>
      </c>
      <c r="E10" s="743"/>
      <c r="F10" s="743">
        <v>3450</v>
      </c>
      <c r="G10" s="743"/>
      <c r="H10" s="743"/>
      <c r="I10" s="743"/>
      <c r="J10" s="743">
        <v>4600</v>
      </c>
      <c r="K10" s="743">
        <v>63250</v>
      </c>
      <c r="L10" s="743"/>
      <c r="M10" s="743"/>
      <c r="N10" s="743">
        <f t="shared" si="0"/>
        <v>91050</v>
      </c>
      <c r="O10" s="765" t="s">
        <v>406</v>
      </c>
      <c r="P10" s="1286"/>
    </row>
    <row r="11" spans="1:16" ht="14.15" customHeight="1">
      <c r="A11" s="1289"/>
      <c r="B11" s="252" t="s">
        <v>734</v>
      </c>
      <c r="C11" s="232"/>
      <c r="D11" s="232">
        <v>17500</v>
      </c>
      <c r="E11" s="232"/>
      <c r="F11" s="232"/>
      <c r="G11" s="232"/>
      <c r="H11" s="232"/>
      <c r="I11" s="232"/>
      <c r="J11" s="232"/>
      <c r="K11" s="232"/>
      <c r="L11" s="232"/>
      <c r="M11" s="232"/>
      <c r="N11" s="232">
        <f t="shared" si="0"/>
        <v>17500</v>
      </c>
      <c r="O11" s="377" t="s">
        <v>565</v>
      </c>
      <c r="P11" s="1286"/>
    </row>
    <row r="12" spans="1:16" ht="14.15" customHeight="1">
      <c r="A12" s="1290"/>
      <c r="B12" s="764" t="s">
        <v>404</v>
      </c>
      <c r="C12" s="743"/>
      <c r="D12" s="743"/>
      <c r="E12" s="743"/>
      <c r="F12" s="743"/>
      <c r="G12" s="743"/>
      <c r="H12" s="743"/>
      <c r="I12" s="743"/>
      <c r="J12" s="743">
        <v>34800</v>
      </c>
      <c r="K12" s="743"/>
      <c r="L12" s="743"/>
      <c r="M12" s="743"/>
      <c r="N12" s="743">
        <f t="shared" si="0"/>
        <v>34800</v>
      </c>
      <c r="O12" s="765" t="s">
        <v>406</v>
      </c>
      <c r="P12" s="1286"/>
    </row>
    <row r="13" spans="1:16" ht="14.15" customHeight="1">
      <c r="A13" s="1290"/>
      <c r="B13" s="458" t="s">
        <v>96</v>
      </c>
      <c r="C13" s="459">
        <f t="shared" ref="C13:I13" si="1">SUM(C7:C11)</f>
        <v>222500</v>
      </c>
      <c r="D13" s="459">
        <f t="shared" si="1"/>
        <v>75500</v>
      </c>
      <c r="E13" s="459">
        <f t="shared" si="1"/>
        <v>36850</v>
      </c>
      <c r="F13" s="459">
        <f t="shared" si="1"/>
        <v>222450</v>
      </c>
      <c r="G13" s="459">
        <f t="shared" si="1"/>
        <v>69718</v>
      </c>
      <c r="H13" s="459">
        <f t="shared" si="1"/>
        <v>54158</v>
      </c>
      <c r="I13" s="459">
        <f t="shared" si="1"/>
        <v>20850</v>
      </c>
      <c r="J13" s="459">
        <f>SUM(J7:J12)</f>
        <v>169000</v>
      </c>
      <c r="K13" s="459">
        <f>SUM(K7:K11)</f>
        <v>136446</v>
      </c>
      <c r="L13" s="459">
        <f>SUM(L7:L11)</f>
        <v>27140</v>
      </c>
      <c r="M13" s="459">
        <f>SUM(M7:M11)</f>
        <v>38028</v>
      </c>
      <c r="N13" s="459">
        <f>SUM(N7:N12)</f>
        <v>1072640</v>
      </c>
      <c r="O13" s="660" t="s">
        <v>9</v>
      </c>
      <c r="P13" s="1287"/>
    </row>
    <row r="14" spans="1:16" ht="14.15" customHeight="1">
      <c r="A14" s="1291" t="s">
        <v>893</v>
      </c>
      <c r="B14" s="764" t="s">
        <v>332</v>
      </c>
      <c r="C14" s="763">
        <v>236594</v>
      </c>
      <c r="D14" s="763">
        <v>6250</v>
      </c>
      <c r="E14" s="763">
        <v>11400</v>
      </c>
      <c r="F14" s="763"/>
      <c r="G14" s="763">
        <v>70940</v>
      </c>
      <c r="H14" s="763">
        <v>30261</v>
      </c>
      <c r="I14" s="763">
        <v>15550</v>
      </c>
      <c r="J14" s="763">
        <v>17896</v>
      </c>
      <c r="K14" s="763"/>
      <c r="L14" s="763">
        <v>21500</v>
      </c>
      <c r="M14" s="763">
        <v>5550</v>
      </c>
      <c r="N14" s="763">
        <f>SUM(C14:M14)</f>
        <v>415941</v>
      </c>
      <c r="O14" s="766" t="s">
        <v>352</v>
      </c>
      <c r="P14" s="1285" t="s">
        <v>894</v>
      </c>
    </row>
    <row r="15" spans="1:16" ht="14.15" customHeight="1">
      <c r="A15" s="1283"/>
      <c r="B15" s="661" t="s">
        <v>333</v>
      </c>
      <c r="C15" s="379"/>
      <c r="D15" s="379"/>
      <c r="E15" s="379"/>
      <c r="F15" s="379">
        <v>500</v>
      </c>
      <c r="G15" s="379"/>
      <c r="H15" s="379"/>
      <c r="I15" s="379"/>
      <c r="J15" s="379">
        <v>78350</v>
      </c>
      <c r="K15" s="379">
        <v>59007</v>
      </c>
      <c r="L15" s="379"/>
      <c r="M15" s="379"/>
      <c r="N15" s="379">
        <f>SUM(C15:M15)</f>
        <v>137857</v>
      </c>
      <c r="O15" s="663" t="s">
        <v>353</v>
      </c>
      <c r="P15" s="1286"/>
    </row>
    <row r="16" spans="1:16" s="9" customFormat="1" ht="14.15" customHeight="1">
      <c r="A16" s="1283"/>
      <c r="B16" s="764" t="s">
        <v>734</v>
      </c>
      <c r="C16" s="743"/>
      <c r="D16" s="743"/>
      <c r="E16" s="743"/>
      <c r="F16" s="743"/>
      <c r="G16" s="743"/>
      <c r="H16" s="743"/>
      <c r="I16" s="743"/>
      <c r="J16" s="743"/>
      <c r="K16" s="743"/>
      <c r="L16" s="743"/>
      <c r="M16" s="743"/>
      <c r="N16" s="743">
        <f>SUM(C16:M16)</f>
        <v>0</v>
      </c>
      <c r="O16" s="765" t="s">
        <v>565</v>
      </c>
      <c r="P16" s="1286"/>
    </row>
    <row r="17" spans="1:16" ht="14.15" customHeight="1">
      <c r="A17" s="1283"/>
      <c r="B17" s="661" t="s">
        <v>395</v>
      </c>
      <c r="C17" s="379"/>
      <c r="D17" s="379"/>
      <c r="E17" s="379"/>
      <c r="F17" s="379">
        <v>2300</v>
      </c>
      <c r="G17" s="379"/>
      <c r="H17" s="379"/>
      <c r="I17" s="379"/>
      <c r="J17" s="379">
        <v>2500</v>
      </c>
      <c r="K17" s="379">
        <v>109681.5</v>
      </c>
      <c r="L17" s="379"/>
      <c r="M17" s="379"/>
      <c r="N17" s="379">
        <f>SUM(C17:M17)</f>
        <v>114481.5</v>
      </c>
      <c r="O17" s="663" t="s">
        <v>406</v>
      </c>
      <c r="P17" s="1286"/>
    </row>
    <row r="18" spans="1:16" ht="14.15" customHeight="1">
      <c r="A18" s="1283"/>
      <c r="B18" s="764" t="s">
        <v>334</v>
      </c>
      <c r="C18" s="743"/>
      <c r="D18" s="743"/>
      <c r="E18" s="743"/>
      <c r="F18" s="743"/>
      <c r="G18" s="743"/>
      <c r="H18" s="743"/>
      <c r="I18" s="743"/>
      <c r="J18" s="743">
        <v>15600</v>
      </c>
      <c r="K18" s="743"/>
      <c r="L18" s="743"/>
      <c r="M18" s="743"/>
      <c r="N18" s="743">
        <f>SUM(C18:M18)</f>
        <v>15600</v>
      </c>
      <c r="O18" s="765" t="s">
        <v>354</v>
      </c>
      <c r="P18" s="1286"/>
    </row>
    <row r="19" spans="1:16" ht="14.15" customHeight="1">
      <c r="A19" s="1245"/>
      <c r="B19" s="661" t="s">
        <v>404</v>
      </c>
      <c r="C19" s="379"/>
      <c r="D19" s="379"/>
      <c r="E19" s="379"/>
      <c r="F19" s="379"/>
      <c r="G19" s="379"/>
      <c r="H19" s="379"/>
      <c r="I19" s="379"/>
      <c r="J19" s="379">
        <v>29000</v>
      </c>
      <c r="K19" s="379"/>
      <c r="L19" s="379"/>
      <c r="M19" s="379"/>
      <c r="N19" s="379">
        <f>SUM(D19:M19)</f>
        <v>29000</v>
      </c>
      <c r="O19" s="663" t="s">
        <v>406</v>
      </c>
      <c r="P19" s="1286"/>
    </row>
    <row r="20" spans="1:16" ht="14.15" customHeight="1">
      <c r="A20" s="1284"/>
      <c r="B20" s="745" t="s">
        <v>96</v>
      </c>
      <c r="C20" s="746">
        <f>SUM(C14:C18)</f>
        <v>236594</v>
      </c>
      <c r="D20" s="746">
        <f>SUM(D14:D18)</f>
        <v>6250</v>
      </c>
      <c r="E20" s="746">
        <f>SUM(E14:E18)</f>
        <v>11400</v>
      </c>
      <c r="F20" s="746">
        <f>SUM(F14:F19)</f>
        <v>2800</v>
      </c>
      <c r="G20" s="746">
        <f>SUM(G14:G18)</f>
        <v>70940</v>
      </c>
      <c r="H20" s="746">
        <f>SUM(H14:H18)</f>
        <v>30261</v>
      </c>
      <c r="I20" s="746">
        <f>SUM(I14:I18)</f>
        <v>15550</v>
      </c>
      <c r="J20" s="746">
        <f>SUM(J14:J19)</f>
        <v>143346</v>
      </c>
      <c r="K20" s="746">
        <f>SUM(K14:K18)</f>
        <v>168688.5</v>
      </c>
      <c r="L20" s="746">
        <f>SUM(L14:L18)</f>
        <v>21500</v>
      </c>
      <c r="M20" s="746">
        <f>SUM(M14:M18)</f>
        <v>5550</v>
      </c>
      <c r="N20" s="746">
        <f>SUM(C20:M20)</f>
        <v>712879.5</v>
      </c>
      <c r="O20" s="712" t="s">
        <v>9</v>
      </c>
      <c r="P20" s="1287"/>
    </row>
    <row r="21" spans="1:16" ht="14.15" customHeight="1">
      <c r="A21" s="1291" t="s">
        <v>895</v>
      </c>
      <c r="B21" s="661" t="s">
        <v>332</v>
      </c>
      <c r="C21" s="463">
        <v>130600.51</v>
      </c>
      <c r="D21" s="463">
        <v>23816.81</v>
      </c>
      <c r="E21" s="463">
        <v>14443</v>
      </c>
      <c r="F21" s="463">
        <v>11900</v>
      </c>
      <c r="G21" s="463">
        <v>38899.9</v>
      </c>
      <c r="H21" s="463">
        <v>13460</v>
      </c>
      <c r="I21" s="463">
        <v>12193</v>
      </c>
      <c r="J21" s="463">
        <v>12800</v>
      </c>
      <c r="K21" s="463">
        <v>23679</v>
      </c>
      <c r="L21" s="463">
        <v>6516</v>
      </c>
      <c r="M21" s="463">
        <v>15632</v>
      </c>
      <c r="N21" s="463">
        <f>SUM(C21:M21)</f>
        <v>303940.21999999997</v>
      </c>
      <c r="O21" s="662" t="s">
        <v>352</v>
      </c>
      <c r="P21" s="1285" t="s">
        <v>543</v>
      </c>
    </row>
    <row r="22" spans="1:16" ht="14.15" customHeight="1">
      <c r="A22" s="1283"/>
      <c r="B22" s="764" t="s">
        <v>333</v>
      </c>
      <c r="C22" s="743"/>
      <c r="D22" s="743"/>
      <c r="E22" s="743">
        <v>6000</v>
      </c>
      <c r="F22" s="743">
        <v>71823</v>
      </c>
      <c r="G22" s="743"/>
      <c r="H22" s="743">
        <v>19067</v>
      </c>
      <c r="I22" s="743"/>
      <c r="J22" s="743">
        <v>37379</v>
      </c>
      <c r="K22" s="743">
        <v>28482</v>
      </c>
      <c r="L22" s="743"/>
      <c r="M22" s="743"/>
      <c r="N22" s="743">
        <f>SUM(D22:M22)</f>
        <v>162751</v>
      </c>
      <c r="O22" s="765" t="s">
        <v>353</v>
      </c>
      <c r="P22" s="1286"/>
    </row>
    <row r="23" spans="1:16" s="9" customFormat="1" ht="14.15" customHeight="1">
      <c r="A23" s="1283"/>
      <c r="B23" s="661" t="s">
        <v>334</v>
      </c>
      <c r="C23" s="379"/>
      <c r="D23" s="379"/>
      <c r="E23" s="379"/>
      <c r="F23" s="379"/>
      <c r="G23" s="379">
        <v>1028</v>
      </c>
      <c r="H23" s="379">
        <v>4000</v>
      </c>
      <c r="I23" s="379"/>
      <c r="J23" s="379">
        <v>22748</v>
      </c>
      <c r="K23" s="379"/>
      <c r="L23" s="379"/>
      <c r="M23" s="379"/>
      <c r="N23" s="379">
        <f>SUM(D23:M23)</f>
        <v>27776</v>
      </c>
      <c r="O23" s="663" t="s">
        <v>354</v>
      </c>
      <c r="P23" s="1286"/>
    </row>
    <row r="24" spans="1:16" ht="14.15" customHeight="1">
      <c r="A24" s="1283"/>
      <c r="B24" s="764" t="s">
        <v>395</v>
      </c>
      <c r="C24" s="743"/>
      <c r="D24" s="743">
        <v>15705.3</v>
      </c>
      <c r="E24" s="743"/>
      <c r="F24" s="743">
        <v>2300</v>
      </c>
      <c r="G24" s="743"/>
      <c r="H24" s="743"/>
      <c r="I24" s="743"/>
      <c r="J24" s="743">
        <v>2300</v>
      </c>
      <c r="K24" s="743">
        <v>46501</v>
      </c>
      <c r="L24" s="743"/>
      <c r="M24" s="743"/>
      <c r="N24" s="743">
        <f>SUM(D24:M24)</f>
        <v>66806.3</v>
      </c>
      <c r="O24" s="765" t="s">
        <v>406</v>
      </c>
      <c r="P24" s="1286"/>
    </row>
    <row r="25" spans="1:16" ht="14.15" customHeight="1">
      <c r="A25" s="1283"/>
      <c r="B25" s="661" t="s">
        <v>734</v>
      </c>
      <c r="C25" s="379"/>
      <c r="D25" s="379">
        <v>10000</v>
      </c>
      <c r="E25" s="379"/>
      <c r="F25" s="379"/>
      <c r="G25" s="379"/>
      <c r="H25" s="379"/>
      <c r="I25" s="379"/>
      <c r="J25" s="379"/>
      <c r="K25" s="379"/>
      <c r="L25" s="379"/>
      <c r="M25" s="379"/>
      <c r="N25" s="379">
        <f>SUM(D25:M25)</f>
        <v>10000</v>
      </c>
      <c r="O25" s="663" t="s">
        <v>565</v>
      </c>
      <c r="P25" s="1286"/>
    </row>
    <row r="26" spans="1:16" ht="14.15" customHeight="1">
      <c r="A26" s="1245"/>
      <c r="B26" s="742" t="s">
        <v>404</v>
      </c>
      <c r="C26" s="743"/>
      <c r="D26" s="743"/>
      <c r="E26" s="743"/>
      <c r="F26" s="743"/>
      <c r="G26" s="743"/>
      <c r="H26" s="743"/>
      <c r="I26" s="743"/>
      <c r="J26" s="743">
        <v>16761</v>
      </c>
      <c r="K26" s="743"/>
      <c r="L26" s="743"/>
      <c r="M26" s="743"/>
      <c r="N26" s="743">
        <f>SUM(C26:M26)</f>
        <v>16761</v>
      </c>
      <c r="O26" s="765" t="s">
        <v>407</v>
      </c>
      <c r="P26" s="1286"/>
    </row>
    <row r="27" spans="1:16" ht="14.15" customHeight="1">
      <c r="A27" s="1284"/>
      <c r="B27" s="458" t="s">
        <v>96</v>
      </c>
      <c r="C27" s="459">
        <f t="shared" ref="C27:I27" si="2">SUM(C21:C25)</f>
        <v>130600.51</v>
      </c>
      <c r="D27" s="459">
        <f t="shared" si="2"/>
        <v>49522.11</v>
      </c>
      <c r="E27" s="459">
        <f t="shared" si="2"/>
        <v>20443</v>
      </c>
      <c r="F27" s="459">
        <f t="shared" si="2"/>
        <v>86023</v>
      </c>
      <c r="G27" s="459">
        <f t="shared" si="2"/>
        <v>39927.9</v>
      </c>
      <c r="H27" s="459">
        <f t="shared" si="2"/>
        <v>36527</v>
      </c>
      <c r="I27" s="459">
        <f t="shared" si="2"/>
        <v>12193</v>
      </c>
      <c r="J27" s="459">
        <f>SUM(J21:J26)</f>
        <v>91988</v>
      </c>
      <c r="K27" s="459">
        <f>SUM(K21:K25)</f>
        <v>98662</v>
      </c>
      <c r="L27" s="459">
        <f>SUM(L21:L25)</f>
        <v>6516</v>
      </c>
      <c r="M27" s="459">
        <f>SUM(M21:M25)</f>
        <v>15632</v>
      </c>
      <c r="N27" s="459">
        <f>SUM(N21:N26)</f>
        <v>588034.52</v>
      </c>
      <c r="O27" s="660" t="s">
        <v>9</v>
      </c>
      <c r="P27" s="1287"/>
    </row>
    <row r="28" spans="1:16" ht="14.15" customHeight="1">
      <c r="A28" s="1291" t="s">
        <v>542</v>
      </c>
      <c r="B28" s="764" t="s">
        <v>332</v>
      </c>
      <c r="C28" s="767">
        <f t="shared" ref="C28:N28" si="3">C21/C7</f>
        <v>0.58696858426966292</v>
      </c>
      <c r="D28" s="767">
        <f t="shared" si="3"/>
        <v>0.62266169934640525</v>
      </c>
      <c r="E28" s="767">
        <f t="shared" si="3"/>
        <v>0.58120724346076458</v>
      </c>
      <c r="F28" s="767">
        <f t="shared" si="3"/>
        <v>0.38387096774193546</v>
      </c>
      <c r="G28" s="767">
        <f t="shared" si="3"/>
        <v>0.56631096229436606</v>
      </c>
      <c r="H28" s="767">
        <f t="shared" si="3"/>
        <v>0.48732802317161478</v>
      </c>
      <c r="I28" s="767">
        <f t="shared" si="3"/>
        <v>0.58479616306954441</v>
      </c>
      <c r="J28" s="767">
        <f t="shared" si="3"/>
        <v>0.54700854700854706</v>
      </c>
      <c r="K28" s="767">
        <f t="shared" si="3"/>
        <v>0.80579187368134486</v>
      </c>
      <c r="L28" s="767">
        <f t="shared" si="3"/>
        <v>0.24008843036109065</v>
      </c>
      <c r="M28" s="767">
        <f t="shared" si="3"/>
        <v>0.41106553066161777</v>
      </c>
      <c r="N28" s="767">
        <f t="shared" si="3"/>
        <v>0.5509017715700526</v>
      </c>
      <c r="O28" s="766" t="s">
        <v>352</v>
      </c>
      <c r="P28" s="1285" t="s">
        <v>545</v>
      </c>
    </row>
    <row r="29" spans="1:16" ht="14.15" customHeight="1">
      <c r="A29" s="1283"/>
      <c r="B29" s="661" t="s">
        <v>333</v>
      </c>
      <c r="C29" s="378"/>
      <c r="D29" s="378"/>
      <c r="E29" s="378">
        <f>E22/E8</f>
        <v>0.5</v>
      </c>
      <c r="F29" s="378">
        <f>F22/F8</f>
        <v>0.38203723404255319</v>
      </c>
      <c r="G29" s="378"/>
      <c r="H29" s="378">
        <f>H22/H8</f>
        <v>0.92837666764047133</v>
      </c>
      <c r="I29" s="378"/>
      <c r="J29" s="378">
        <f>J22/J8</f>
        <v>0.43363109048723897</v>
      </c>
      <c r="K29" s="378">
        <f>K22/K8</f>
        <v>0.65012554211367268</v>
      </c>
      <c r="L29" s="378"/>
      <c r="M29" s="378"/>
      <c r="N29" s="378">
        <f t="shared" ref="N29:N34" si="4">N22/N8</f>
        <v>0.46427593368097947</v>
      </c>
      <c r="O29" s="663" t="s">
        <v>353</v>
      </c>
      <c r="P29" s="1286"/>
    </row>
    <row r="30" spans="1:16" s="9" customFormat="1" ht="14.15" customHeight="1">
      <c r="A30" s="1283"/>
      <c r="B30" s="764" t="s">
        <v>334</v>
      </c>
      <c r="C30" s="768"/>
      <c r="D30" s="768"/>
      <c r="E30" s="768"/>
      <c r="F30" s="768"/>
      <c r="G30" s="768">
        <f>G23/G9</f>
        <v>1</v>
      </c>
      <c r="H30" s="768">
        <f>H23/H9</f>
        <v>0.66666666666666663</v>
      </c>
      <c r="I30" s="768"/>
      <c r="J30" s="768">
        <f>J23/J9</f>
        <v>1.1374</v>
      </c>
      <c r="K30" s="768"/>
      <c r="L30" s="768"/>
      <c r="M30" s="768"/>
      <c r="N30" s="768">
        <f t="shared" si="4"/>
        <v>1.0276750036998668</v>
      </c>
      <c r="O30" s="765" t="s">
        <v>354</v>
      </c>
      <c r="P30" s="1286"/>
    </row>
    <row r="31" spans="1:16" ht="14.15" customHeight="1">
      <c r="A31" s="1283"/>
      <c r="B31" s="661" t="s">
        <v>395</v>
      </c>
      <c r="C31" s="378"/>
      <c r="D31" s="378">
        <f>D24/D10</f>
        <v>0.79520506329113916</v>
      </c>
      <c r="E31" s="378"/>
      <c r="F31" s="378">
        <f>F24/F10</f>
        <v>0.66666666666666663</v>
      </c>
      <c r="G31" s="378"/>
      <c r="H31" s="378"/>
      <c r="I31" s="378"/>
      <c r="J31" s="378">
        <f>J24/J10</f>
        <v>0.5</v>
      </c>
      <c r="K31" s="378">
        <f>K24/K10</f>
        <v>0.73519367588932805</v>
      </c>
      <c r="L31" s="378"/>
      <c r="M31" s="378"/>
      <c r="N31" s="378">
        <f t="shared" si="4"/>
        <v>0.73373201537616695</v>
      </c>
      <c r="O31" s="663" t="s">
        <v>406</v>
      </c>
      <c r="P31" s="1286"/>
    </row>
    <row r="32" spans="1:16" ht="14.15" customHeight="1">
      <c r="A32" s="1283"/>
      <c r="B32" s="764" t="s">
        <v>734</v>
      </c>
      <c r="C32" s="768"/>
      <c r="D32" s="768">
        <f>D25/D11</f>
        <v>0.5714285714285714</v>
      </c>
      <c r="E32" s="768"/>
      <c r="F32" s="768"/>
      <c r="G32" s="768"/>
      <c r="H32" s="768"/>
      <c r="I32" s="768"/>
      <c r="J32" s="768"/>
      <c r="K32" s="768"/>
      <c r="L32" s="768"/>
      <c r="M32" s="768"/>
      <c r="N32" s="768">
        <f t="shared" si="4"/>
        <v>0.5714285714285714</v>
      </c>
      <c r="O32" s="765" t="s">
        <v>565</v>
      </c>
      <c r="P32" s="1286"/>
    </row>
    <row r="33" spans="1:17" ht="14.15" customHeight="1">
      <c r="A33" s="1283"/>
      <c r="B33" s="332" t="s">
        <v>404</v>
      </c>
      <c r="C33" s="664"/>
      <c r="D33" s="664"/>
      <c r="E33" s="664"/>
      <c r="F33" s="664"/>
      <c r="G33" s="664"/>
      <c r="H33" s="664"/>
      <c r="I33" s="664"/>
      <c r="J33" s="664">
        <f>J26/J12</f>
        <v>0.48163793103448277</v>
      </c>
      <c r="K33" s="664"/>
      <c r="L33" s="664"/>
      <c r="M33" s="664"/>
      <c r="N33" s="378">
        <f t="shared" si="4"/>
        <v>0.48163793103448277</v>
      </c>
      <c r="O33" s="665" t="s">
        <v>407</v>
      </c>
      <c r="P33" s="1286"/>
    </row>
    <row r="34" spans="1:17" ht="14.15" customHeight="1">
      <c r="A34" s="1284"/>
      <c r="B34" s="745" t="s">
        <v>96</v>
      </c>
      <c r="C34" s="769">
        <f t="shared" ref="C34:I34" si="5">C27/C13</f>
        <v>0.58696858426966292</v>
      </c>
      <c r="D34" s="769">
        <f t="shared" si="5"/>
        <v>0.65592198675496693</v>
      </c>
      <c r="E34" s="769">
        <f t="shared" si="5"/>
        <v>0.55476255088195392</v>
      </c>
      <c r="F34" s="769">
        <f t="shared" si="5"/>
        <v>0.38670712519667338</v>
      </c>
      <c r="G34" s="769">
        <f t="shared" si="5"/>
        <v>0.5727057574801343</v>
      </c>
      <c r="H34" s="769">
        <f t="shared" si="5"/>
        <v>0.67445252778906162</v>
      </c>
      <c r="I34" s="769">
        <f t="shared" si="5"/>
        <v>0.58479616306954441</v>
      </c>
      <c r="J34" s="769">
        <f>J27/J13</f>
        <v>0.54430769230769227</v>
      </c>
      <c r="K34" s="769">
        <f>K27/K13</f>
        <v>0.72308459024082783</v>
      </c>
      <c r="L34" s="769">
        <f>L27/L13</f>
        <v>0.24008843036109065</v>
      </c>
      <c r="M34" s="769">
        <f>M27/M13</f>
        <v>0.41106553066161777</v>
      </c>
      <c r="N34" s="769">
        <f t="shared" si="4"/>
        <v>0.54821237321002392</v>
      </c>
      <c r="O34" s="712" t="s">
        <v>9</v>
      </c>
      <c r="P34" s="1287"/>
    </row>
    <row r="35" spans="1:17" ht="14.15" customHeight="1">
      <c r="A35" s="1282" t="s">
        <v>1013</v>
      </c>
      <c r="B35" s="337" t="s">
        <v>332</v>
      </c>
      <c r="C35" s="338">
        <v>516.9561276799999</v>
      </c>
      <c r="D35" s="338">
        <v>104.478353</v>
      </c>
      <c r="E35" s="338">
        <v>54.768462</v>
      </c>
      <c r="F35" s="338">
        <v>48.463999999999999</v>
      </c>
      <c r="G35" s="338">
        <v>159.271379</v>
      </c>
      <c r="H35" s="338">
        <v>70.510599999999997</v>
      </c>
      <c r="I35" s="338">
        <v>45.592109879999995</v>
      </c>
      <c r="J35" s="338">
        <v>14.154376129999999</v>
      </c>
      <c r="K35" s="338">
        <v>81.332402999999999</v>
      </c>
      <c r="L35" s="338">
        <v>38.523241980000002</v>
      </c>
      <c r="M35" s="338">
        <v>46.957996999999999</v>
      </c>
      <c r="N35" s="338">
        <f t="shared" ref="N35:N40" si="6">SUM(C35:M35)</f>
        <v>1181.0090496699997</v>
      </c>
      <c r="O35" s="469" t="s">
        <v>352</v>
      </c>
      <c r="P35" s="1285" t="s">
        <v>810</v>
      </c>
    </row>
    <row r="36" spans="1:17" ht="14.15" customHeight="1">
      <c r="A36" s="1283"/>
      <c r="B36" s="764" t="s">
        <v>333</v>
      </c>
      <c r="C36" s="743"/>
      <c r="D36" s="743"/>
      <c r="E36" s="743">
        <v>11.97742</v>
      </c>
      <c r="F36" s="743">
        <v>193.91808</v>
      </c>
      <c r="G36" s="743"/>
      <c r="H36" s="743">
        <v>75.281173999999993</v>
      </c>
      <c r="I36" s="743"/>
      <c r="J36" s="743">
        <v>91.823729</v>
      </c>
      <c r="K36" s="743">
        <v>122.972712</v>
      </c>
      <c r="L36" s="743"/>
      <c r="M36" s="743"/>
      <c r="N36" s="743">
        <f t="shared" si="6"/>
        <v>495.97311500000001</v>
      </c>
      <c r="O36" s="765" t="s">
        <v>353</v>
      </c>
      <c r="P36" s="1286"/>
    </row>
    <row r="37" spans="1:17" s="9" customFormat="1" ht="14.15" customHeight="1">
      <c r="A37" s="1283"/>
      <c r="B37" s="252" t="s">
        <v>334</v>
      </c>
      <c r="C37" s="232"/>
      <c r="D37" s="232"/>
      <c r="E37" s="232"/>
      <c r="F37" s="232"/>
      <c r="G37" s="282">
        <v>0.37522</v>
      </c>
      <c r="H37" s="282">
        <v>0.20971100000000001</v>
      </c>
      <c r="I37" s="232"/>
      <c r="J37" s="282">
        <v>53.859777000000001</v>
      </c>
      <c r="K37" s="232"/>
      <c r="L37" s="232"/>
      <c r="M37" s="232"/>
      <c r="N37" s="232">
        <f t="shared" si="6"/>
        <v>54.444707999999999</v>
      </c>
      <c r="O37" s="377" t="s">
        <v>354</v>
      </c>
      <c r="P37" s="1286"/>
    </row>
    <row r="38" spans="1:17" ht="14.15" customHeight="1">
      <c r="A38" s="1283"/>
      <c r="B38" s="764" t="s">
        <v>395</v>
      </c>
      <c r="C38" s="743"/>
      <c r="D38" s="743">
        <v>55.021684</v>
      </c>
      <c r="E38" s="743"/>
      <c r="F38" s="743">
        <v>9.4962710000000001</v>
      </c>
      <c r="G38" s="743"/>
      <c r="H38" s="743"/>
      <c r="I38" s="743"/>
      <c r="J38" s="770">
        <v>13.910399999999999</v>
      </c>
      <c r="K38" s="743">
        <v>157.877826</v>
      </c>
      <c r="L38" s="743"/>
      <c r="M38" s="743"/>
      <c r="N38" s="743">
        <f t="shared" si="6"/>
        <v>236.30618099999998</v>
      </c>
      <c r="O38" s="765" t="s">
        <v>406</v>
      </c>
      <c r="P38" s="1286"/>
    </row>
    <row r="39" spans="1:17" ht="14.15" customHeight="1">
      <c r="A39" s="1283"/>
      <c r="B39" s="252" t="s">
        <v>734</v>
      </c>
      <c r="C39" s="232"/>
      <c r="D39" s="232">
        <v>5.2605269999999997</v>
      </c>
      <c r="E39" s="232"/>
      <c r="F39" s="232"/>
      <c r="G39" s="282"/>
      <c r="H39" s="282"/>
      <c r="I39" s="232"/>
      <c r="J39" s="282"/>
      <c r="K39" s="232"/>
      <c r="L39" s="232"/>
      <c r="M39" s="232"/>
      <c r="N39" s="232">
        <f t="shared" si="6"/>
        <v>5.2605269999999997</v>
      </c>
      <c r="O39" s="377" t="s">
        <v>565</v>
      </c>
      <c r="P39" s="1286"/>
    </row>
    <row r="40" spans="1:17" ht="14.15" customHeight="1">
      <c r="A40" s="1245"/>
      <c r="B40" s="742" t="s">
        <v>404</v>
      </c>
      <c r="C40" s="743"/>
      <c r="D40" s="743"/>
      <c r="E40" s="743"/>
      <c r="F40" s="743"/>
      <c r="G40" s="743"/>
      <c r="H40" s="743"/>
      <c r="I40" s="743"/>
      <c r="J40" s="743">
        <v>103.595005</v>
      </c>
      <c r="K40" s="743"/>
      <c r="L40" s="743"/>
      <c r="M40" s="743"/>
      <c r="N40" s="743">
        <f t="shared" si="6"/>
        <v>103.595005</v>
      </c>
      <c r="O40" s="765" t="s">
        <v>407</v>
      </c>
      <c r="P40" s="1286"/>
    </row>
    <row r="41" spans="1:17" ht="14.15" customHeight="1">
      <c r="A41" s="1284"/>
      <c r="B41" s="458" t="s">
        <v>96</v>
      </c>
      <c r="C41" s="653">
        <f t="shared" ref="C41:N41" si="7">SUM(C35:C40)</f>
        <v>516.9561276799999</v>
      </c>
      <c r="D41" s="653">
        <f t="shared" si="7"/>
        <v>164.76056399999999</v>
      </c>
      <c r="E41" s="653">
        <f t="shared" si="7"/>
        <v>66.745881999999995</v>
      </c>
      <c r="F41" s="653">
        <f t="shared" si="7"/>
        <v>251.87835100000001</v>
      </c>
      <c r="G41" s="653">
        <f t="shared" si="7"/>
        <v>159.64659900000001</v>
      </c>
      <c r="H41" s="653">
        <f t="shared" si="7"/>
        <v>146.00148499999997</v>
      </c>
      <c r="I41" s="653">
        <f t="shared" si="7"/>
        <v>45.592109879999995</v>
      </c>
      <c r="J41" s="653">
        <f t="shared" si="7"/>
        <v>277.34328713000002</v>
      </c>
      <c r="K41" s="653">
        <f t="shared" si="7"/>
        <v>362.18294100000003</v>
      </c>
      <c r="L41" s="653">
        <f t="shared" si="7"/>
        <v>38.523241980000002</v>
      </c>
      <c r="M41" s="653">
        <f t="shared" si="7"/>
        <v>46.957996999999999</v>
      </c>
      <c r="N41" s="459">
        <f t="shared" si="7"/>
        <v>2076.5885856699997</v>
      </c>
      <c r="O41" s="660" t="s">
        <v>9</v>
      </c>
      <c r="P41" s="1287"/>
    </row>
    <row r="42" spans="1:17">
      <c r="A42" s="233"/>
      <c r="B42" s="207"/>
      <c r="C42" s="206"/>
      <c r="D42" s="206"/>
      <c r="E42" s="206"/>
      <c r="F42" s="206"/>
      <c r="G42" s="206"/>
      <c r="H42" s="206"/>
      <c r="I42" s="206"/>
      <c r="J42" s="206"/>
      <c r="K42" s="206"/>
      <c r="L42" s="206"/>
      <c r="M42" s="206"/>
      <c r="N42" s="12"/>
    </row>
    <row r="43" spans="1:17">
      <c r="A43" s="210"/>
      <c r="B43" s="207"/>
      <c r="C43" s="206"/>
      <c r="D43" s="206"/>
      <c r="E43" s="206"/>
      <c r="F43" s="206"/>
      <c r="G43" s="206"/>
      <c r="H43" s="206"/>
      <c r="I43" s="206"/>
      <c r="J43" s="206"/>
      <c r="K43" s="206"/>
      <c r="L43" s="206"/>
      <c r="M43" s="206"/>
      <c r="Q43" s="148"/>
    </row>
    <row r="44" spans="1:17">
      <c r="C44" s="206"/>
      <c r="D44" s="206"/>
      <c r="E44" s="206"/>
      <c r="F44" s="206"/>
      <c r="G44" s="206"/>
      <c r="H44" s="206"/>
      <c r="I44" s="206"/>
      <c r="J44" s="206"/>
      <c r="K44" s="206"/>
      <c r="L44" s="206"/>
      <c r="M44" s="206"/>
      <c r="N44" s="206"/>
    </row>
    <row r="45" spans="1:17">
      <c r="C45" s="206"/>
      <c r="D45" s="206"/>
      <c r="E45" s="206"/>
      <c r="F45" s="206"/>
      <c r="G45" s="206"/>
      <c r="H45" s="206"/>
      <c r="I45" s="206"/>
      <c r="J45" s="206"/>
      <c r="K45" s="206"/>
      <c r="L45" s="206"/>
      <c r="M45" s="206"/>
    </row>
    <row r="46" spans="1:17">
      <c r="C46" s="206"/>
      <c r="D46" s="206"/>
      <c r="E46" s="206"/>
      <c r="F46" s="206"/>
      <c r="G46" s="206"/>
      <c r="H46" s="206"/>
      <c r="I46" s="206"/>
      <c r="J46" s="206"/>
      <c r="K46" s="206"/>
      <c r="L46" s="206"/>
      <c r="M46" s="206"/>
    </row>
    <row r="47" spans="1:17">
      <c r="A47"/>
      <c r="C47" s="206"/>
    </row>
    <row r="48" spans="1:17">
      <c r="A48"/>
    </row>
    <row r="49" spans="1:1">
      <c r="A49"/>
    </row>
    <row r="50" spans="1:1">
      <c r="A50"/>
    </row>
    <row r="51" spans="1:1">
      <c r="A51"/>
    </row>
    <row r="52" spans="1:1">
      <c r="A52"/>
    </row>
  </sheetData>
  <mergeCells count="17">
    <mergeCell ref="A5:A6"/>
    <mergeCell ref="B5:B6"/>
    <mergeCell ref="O5:O6"/>
    <mergeCell ref="P5:P6"/>
    <mergeCell ref="A1:P1"/>
    <mergeCell ref="A2:P2"/>
    <mergeCell ref="A3:P3"/>
    <mergeCell ref="A35:A41"/>
    <mergeCell ref="P35:P41"/>
    <mergeCell ref="A7:A13"/>
    <mergeCell ref="P7:P13"/>
    <mergeCell ref="A21:A27"/>
    <mergeCell ref="P21:P27"/>
    <mergeCell ref="A28:A34"/>
    <mergeCell ref="P28:P34"/>
    <mergeCell ref="A14:A20"/>
    <mergeCell ref="P14:P20"/>
  </mergeCells>
  <printOptions horizontalCentered="1"/>
  <pageMargins left="0" right="0" top="0.74803149606299213" bottom="0" header="0" footer="0"/>
  <pageSetup paperSize="9" scale="73"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5:K62"/>
  <sheetViews>
    <sheetView rightToLeft="1" view="pageBreakPreview" topLeftCell="A34" zoomScaleNormal="100" zoomScaleSheetLayoutView="100" workbookViewId="0">
      <selection activeCell="C13" sqref="C13"/>
    </sheetView>
  </sheetViews>
  <sheetFormatPr defaultColWidth="9.08984375" defaultRowHeight="14.5"/>
  <cols>
    <col min="1" max="1" width="9.08984375" style="9" customWidth="1"/>
    <col min="2" max="16384" width="9.08984375" style="9"/>
  </cols>
  <sheetData>
    <row r="5" spans="1:11" ht="15" customHeight="1">
      <c r="A5" s="146"/>
    </row>
    <row r="6" spans="1:11" ht="23.25" customHeight="1">
      <c r="A6" s="1263"/>
      <c r="B6" s="1263"/>
      <c r="C6" s="1263"/>
      <c r="D6" s="1263"/>
      <c r="E6" s="1263"/>
      <c r="F6" s="1263"/>
      <c r="G6" s="1263"/>
      <c r="H6" s="1263"/>
      <c r="I6" s="1263"/>
      <c r="J6" s="1263"/>
      <c r="K6" s="1263"/>
    </row>
    <row r="7" spans="1:11" ht="15.75" customHeight="1">
      <c r="A7" s="1264"/>
      <c r="B7" s="1264"/>
      <c r="C7" s="1264"/>
      <c r="D7" s="1264"/>
      <c r="E7" s="1264"/>
      <c r="F7" s="1264"/>
      <c r="G7" s="1264"/>
      <c r="H7" s="1264"/>
      <c r="I7" s="1264"/>
      <c r="J7" s="1264"/>
      <c r="K7" s="1264"/>
    </row>
    <row r="8" spans="1:11" ht="15" customHeight="1">
      <c r="A8" s="146"/>
    </row>
    <row r="9" spans="1:11" ht="15" customHeight="1">
      <c r="A9" s="145"/>
      <c r="B9" s="145"/>
      <c r="C9" s="145"/>
      <c r="D9" s="145"/>
      <c r="E9" s="145"/>
      <c r="F9" s="145"/>
      <c r="G9" s="145"/>
      <c r="H9" s="145"/>
      <c r="I9" s="145"/>
      <c r="J9" s="145"/>
      <c r="K9" s="145"/>
    </row>
    <row r="10" spans="1:11">
      <c r="A10" s="145"/>
      <c r="B10" s="145"/>
      <c r="C10" s="145"/>
      <c r="D10" s="145"/>
      <c r="E10" s="145"/>
      <c r="F10" s="145"/>
      <c r="G10" s="145"/>
      <c r="H10" s="145"/>
      <c r="I10" s="145"/>
      <c r="J10" s="145"/>
      <c r="K10" s="145"/>
    </row>
    <row r="11" spans="1:11">
      <c r="A11" s="145"/>
      <c r="B11" s="145"/>
      <c r="C11" s="145"/>
      <c r="D11" s="145"/>
      <c r="E11" s="145"/>
      <c r="F11" s="145"/>
      <c r="G11" s="145"/>
      <c r="H11" s="145"/>
      <c r="I11" s="145"/>
      <c r="J11" s="145"/>
      <c r="K11" s="145"/>
    </row>
    <row r="12" spans="1:11">
      <c r="A12" s="145"/>
      <c r="B12" s="145"/>
      <c r="C12" s="145"/>
      <c r="D12" s="145"/>
      <c r="E12" s="145"/>
      <c r="F12" s="145"/>
      <c r="G12" s="145"/>
      <c r="H12" s="145"/>
      <c r="I12" s="145"/>
      <c r="J12" s="145"/>
      <c r="K12" s="145"/>
    </row>
    <row r="13" spans="1:11">
      <c r="A13" s="145"/>
      <c r="B13" s="145"/>
      <c r="C13" s="145"/>
      <c r="D13" s="145"/>
      <c r="E13" s="145"/>
      <c r="F13" s="145"/>
      <c r="G13" s="145"/>
      <c r="H13" s="145"/>
      <c r="I13" s="145"/>
      <c r="J13" s="145"/>
      <c r="K13" s="145"/>
    </row>
    <row r="14" spans="1:11">
      <c r="A14" s="145"/>
      <c r="B14" s="145"/>
      <c r="C14" s="145"/>
      <c r="D14" s="145"/>
      <c r="E14" s="145"/>
      <c r="F14" s="145"/>
      <c r="G14" s="145"/>
      <c r="H14" s="145"/>
      <c r="I14" s="145"/>
      <c r="J14" s="145"/>
      <c r="K14" s="145"/>
    </row>
    <row r="15" spans="1:11">
      <c r="A15" s="145"/>
      <c r="B15" s="145"/>
      <c r="C15" s="145"/>
      <c r="D15" s="145"/>
      <c r="E15" s="145"/>
      <c r="F15" s="145"/>
      <c r="G15" s="145"/>
      <c r="H15" s="145"/>
      <c r="I15" s="145"/>
      <c r="J15" s="145"/>
      <c r="K15" s="145"/>
    </row>
    <row r="16" spans="1:11">
      <c r="A16" s="145"/>
      <c r="B16" s="145"/>
      <c r="C16" s="145"/>
      <c r="D16" s="145"/>
      <c r="E16" s="145"/>
      <c r="F16" s="145"/>
      <c r="G16" s="145"/>
      <c r="H16" s="145"/>
      <c r="I16" s="145"/>
      <c r="J16" s="145"/>
      <c r="K16" s="145"/>
    </row>
    <row r="17" spans="1:11">
      <c r="A17" s="145"/>
      <c r="B17" s="145"/>
      <c r="C17" s="145"/>
      <c r="D17" s="145"/>
      <c r="E17" s="145"/>
      <c r="F17" s="145"/>
      <c r="G17" s="145"/>
      <c r="H17" s="145"/>
      <c r="I17" s="145"/>
      <c r="J17" s="145"/>
      <c r="K17" s="145"/>
    </row>
    <row r="18" spans="1:11">
      <c r="A18" s="145"/>
      <c r="B18" s="145"/>
      <c r="C18" s="145"/>
      <c r="D18" s="145"/>
      <c r="E18" s="145"/>
      <c r="F18" s="145"/>
      <c r="G18" s="145"/>
      <c r="H18" s="145"/>
      <c r="I18" s="145"/>
      <c r="J18" s="145"/>
      <c r="K18" s="145"/>
    </row>
    <row r="19" spans="1:11">
      <c r="A19" s="145"/>
      <c r="B19" s="145"/>
      <c r="C19" s="145"/>
      <c r="D19" s="145"/>
      <c r="E19" s="145"/>
      <c r="F19" s="145"/>
      <c r="G19" s="145"/>
      <c r="H19" s="145"/>
      <c r="I19" s="145"/>
      <c r="J19" s="145"/>
      <c r="K19" s="145"/>
    </row>
    <row r="20" spans="1:11">
      <c r="A20" s="145"/>
      <c r="B20" s="145"/>
      <c r="C20" s="145"/>
      <c r="D20" s="145"/>
      <c r="E20" s="145"/>
      <c r="F20" s="145"/>
      <c r="G20" s="145"/>
      <c r="H20" s="145"/>
      <c r="I20" s="145"/>
      <c r="J20" s="145"/>
      <c r="K20" s="145"/>
    </row>
    <row r="21" spans="1:11">
      <c r="A21" s="145"/>
      <c r="B21" s="145"/>
      <c r="C21" s="145"/>
      <c r="D21" s="145"/>
      <c r="E21" s="145"/>
      <c r="F21" s="145"/>
      <c r="G21" s="145"/>
      <c r="H21" s="145"/>
      <c r="I21" s="145"/>
      <c r="J21" s="145"/>
      <c r="K21" s="145"/>
    </row>
    <row r="22" spans="1:11">
      <c r="A22" s="145"/>
      <c r="B22" s="145"/>
      <c r="C22" s="145"/>
      <c r="D22" s="145"/>
      <c r="E22" s="145"/>
      <c r="F22" s="145"/>
      <c r="G22" s="145"/>
      <c r="H22" s="145"/>
      <c r="I22" s="145"/>
      <c r="J22" s="145"/>
      <c r="K22" s="145"/>
    </row>
    <row r="23" spans="1:11">
      <c r="A23" s="145"/>
      <c r="B23" s="145"/>
      <c r="C23" s="145"/>
      <c r="D23" s="145"/>
      <c r="E23" s="145"/>
      <c r="F23" s="145"/>
      <c r="G23" s="145"/>
      <c r="H23" s="145"/>
      <c r="I23" s="145"/>
      <c r="J23" s="145"/>
      <c r="K23" s="145"/>
    </row>
    <row r="24" spans="1:11">
      <c r="A24" s="145"/>
      <c r="B24" s="145"/>
      <c r="C24" s="145"/>
      <c r="D24" s="145"/>
      <c r="E24" s="145"/>
      <c r="F24" s="145"/>
      <c r="G24" s="145"/>
      <c r="H24" s="145"/>
      <c r="I24" s="145"/>
      <c r="J24" s="145"/>
      <c r="K24" s="145"/>
    </row>
    <row r="25" spans="1:11">
      <c r="A25" s="145"/>
      <c r="B25" s="145"/>
      <c r="C25" s="145"/>
      <c r="D25" s="145"/>
      <c r="E25" s="145"/>
      <c r="F25" s="145"/>
      <c r="G25" s="145"/>
      <c r="H25" s="145"/>
      <c r="I25" s="145"/>
      <c r="J25" s="145"/>
      <c r="K25" s="145"/>
    </row>
    <row r="26" spans="1:11">
      <c r="A26" s="145"/>
      <c r="B26" s="145"/>
      <c r="C26" s="145"/>
      <c r="D26" s="145"/>
      <c r="E26" s="145"/>
      <c r="F26" s="145"/>
      <c r="G26" s="145"/>
      <c r="H26" s="145"/>
      <c r="I26" s="145"/>
      <c r="J26" s="145"/>
      <c r="K26" s="145"/>
    </row>
    <row r="27" spans="1:11">
      <c r="A27" s="145"/>
      <c r="B27" s="145"/>
      <c r="C27" s="145"/>
      <c r="D27" s="145"/>
      <c r="E27" s="145"/>
      <c r="F27" s="145"/>
      <c r="G27" s="145"/>
      <c r="H27" s="145"/>
      <c r="I27" s="145"/>
      <c r="J27" s="145"/>
      <c r="K27" s="145"/>
    </row>
    <row r="28" spans="1:11">
      <c r="A28" s="145"/>
      <c r="B28" s="145"/>
      <c r="C28" s="145"/>
      <c r="D28" s="145"/>
      <c r="E28" s="145"/>
      <c r="F28" s="145"/>
      <c r="G28" s="145"/>
      <c r="H28" s="145"/>
      <c r="I28" s="145"/>
      <c r="J28" s="145"/>
      <c r="K28" s="145"/>
    </row>
    <row r="29" spans="1:11">
      <c r="A29" s="145"/>
      <c r="B29" s="145"/>
      <c r="C29" s="145"/>
      <c r="D29" s="145"/>
      <c r="E29" s="145"/>
      <c r="F29" s="145"/>
      <c r="G29" s="145"/>
      <c r="H29" s="145"/>
      <c r="I29" s="145"/>
      <c r="J29" s="145"/>
      <c r="K29" s="145"/>
    </row>
    <row r="30" spans="1:11">
      <c r="A30" s="145"/>
      <c r="B30" s="145"/>
      <c r="C30" s="145"/>
      <c r="D30" s="145"/>
      <c r="E30" s="145"/>
      <c r="F30" s="145"/>
      <c r="G30" s="145"/>
      <c r="H30" s="145"/>
      <c r="I30" s="145"/>
      <c r="J30" s="145"/>
      <c r="K30" s="145"/>
    </row>
    <row r="31" spans="1:11">
      <c r="A31" s="145"/>
      <c r="B31" s="145"/>
      <c r="C31" s="145"/>
      <c r="D31" s="145"/>
      <c r="E31" s="145"/>
      <c r="F31" s="145"/>
      <c r="G31" s="145"/>
      <c r="H31" s="145"/>
      <c r="I31" s="145"/>
      <c r="J31" s="145"/>
      <c r="K31" s="145"/>
    </row>
    <row r="32" spans="1:11">
      <c r="A32" s="145"/>
      <c r="B32" s="145"/>
      <c r="C32" s="145"/>
      <c r="D32" s="145"/>
      <c r="E32" s="145"/>
      <c r="F32" s="145"/>
      <c r="G32" s="145"/>
      <c r="H32" s="145"/>
      <c r="I32" s="145"/>
      <c r="J32" s="145"/>
      <c r="K32" s="145"/>
    </row>
    <row r="33" spans="1:11">
      <c r="A33" s="145"/>
      <c r="B33" s="145"/>
      <c r="C33" s="145"/>
      <c r="D33" s="145"/>
      <c r="E33" s="145"/>
      <c r="F33" s="145"/>
      <c r="G33" s="145"/>
      <c r="H33" s="145"/>
      <c r="I33" s="145"/>
      <c r="J33" s="145"/>
      <c r="K33" s="145"/>
    </row>
    <row r="34" spans="1:11">
      <c r="A34" s="145"/>
      <c r="B34" s="145"/>
      <c r="C34" s="145"/>
      <c r="D34" s="145"/>
      <c r="E34" s="145"/>
      <c r="F34" s="145"/>
      <c r="G34" s="145"/>
      <c r="H34" s="145"/>
      <c r="I34" s="145"/>
      <c r="J34" s="145"/>
      <c r="K34" s="145"/>
    </row>
    <row r="35" spans="1:11">
      <c r="A35" s="145"/>
      <c r="B35" s="145"/>
      <c r="C35" s="145"/>
      <c r="D35" s="145"/>
      <c r="E35" s="145"/>
      <c r="F35" s="145"/>
      <c r="G35" s="145"/>
      <c r="H35" s="145"/>
      <c r="I35" s="145"/>
      <c r="J35" s="145"/>
      <c r="K35" s="145"/>
    </row>
    <row r="36" spans="1:11">
      <c r="A36" s="145"/>
      <c r="B36" s="145"/>
      <c r="C36" s="145"/>
      <c r="D36" s="145"/>
      <c r="E36" s="145"/>
      <c r="F36" s="145"/>
      <c r="G36" s="145"/>
      <c r="H36" s="145"/>
      <c r="I36" s="145"/>
      <c r="J36" s="145"/>
      <c r="K36" s="145"/>
    </row>
    <row r="37" spans="1:11">
      <c r="A37" s="145"/>
      <c r="B37" s="145"/>
      <c r="C37" s="145"/>
      <c r="D37" s="145"/>
      <c r="E37" s="145"/>
      <c r="F37" s="145"/>
      <c r="G37" s="145"/>
      <c r="H37" s="145"/>
      <c r="I37" s="145"/>
      <c r="J37" s="145"/>
      <c r="K37" s="145"/>
    </row>
    <row r="38" spans="1:11">
      <c r="A38" s="145"/>
      <c r="B38" s="145"/>
      <c r="C38" s="145"/>
      <c r="D38" s="145"/>
      <c r="E38" s="145"/>
      <c r="F38" s="145"/>
      <c r="G38" s="145"/>
      <c r="H38" s="145"/>
      <c r="I38" s="145"/>
      <c r="J38" s="145"/>
      <c r="K38" s="145"/>
    </row>
    <row r="39" spans="1:11">
      <c r="A39" s="145"/>
      <c r="B39" s="145"/>
      <c r="C39" s="145"/>
      <c r="D39" s="145"/>
      <c r="E39" s="145"/>
      <c r="F39" s="145"/>
      <c r="G39" s="145"/>
      <c r="H39" s="145"/>
      <c r="I39" s="145"/>
      <c r="J39" s="145"/>
      <c r="K39" s="145"/>
    </row>
    <row r="40" spans="1:11">
      <c r="A40" s="145"/>
      <c r="B40" s="145"/>
      <c r="C40" s="145"/>
      <c r="D40" s="145"/>
      <c r="E40" s="145"/>
      <c r="F40" s="145"/>
      <c r="G40" s="145"/>
      <c r="H40" s="145"/>
      <c r="I40" s="145"/>
      <c r="J40" s="145"/>
      <c r="K40" s="145"/>
    </row>
    <row r="41" spans="1:11">
      <c r="A41" s="145"/>
      <c r="B41" s="145"/>
      <c r="C41" s="145"/>
      <c r="D41" s="145"/>
      <c r="E41" s="145"/>
      <c r="F41" s="145"/>
      <c r="G41" s="145"/>
      <c r="H41" s="145"/>
      <c r="I41" s="145"/>
      <c r="J41" s="145"/>
      <c r="K41" s="145"/>
    </row>
    <row r="42" spans="1:11">
      <c r="A42" s="145"/>
      <c r="B42" s="145"/>
      <c r="C42" s="145"/>
      <c r="D42" s="145"/>
      <c r="E42" s="145"/>
      <c r="F42" s="145"/>
      <c r="G42" s="145"/>
      <c r="H42" s="145"/>
      <c r="I42" s="145"/>
      <c r="J42" s="145"/>
      <c r="K42" s="145"/>
    </row>
    <row r="43" spans="1:11">
      <c r="A43" s="145"/>
      <c r="B43" s="145"/>
      <c r="C43" s="145"/>
      <c r="D43" s="145"/>
      <c r="E43" s="145"/>
      <c r="F43" s="145"/>
      <c r="G43" s="145"/>
      <c r="H43" s="145"/>
      <c r="I43" s="145"/>
      <c r="J43" s="145"/>
      <c r="K43" s="145"/>
    </row>
    <row r="44" spans="1:11">
      <c r="A44" s="145"/>
      <c r="B44" s="145"/>
      <c r="C44" s="145"/>
      <c r="D44" s="145"/>
      <c r="E44" s="145"/>
      <c r="F44" s="145"/>
      <c r="G44" s="145"/>
      <c r="H44" s="145"/>
      <c r="I44" s="145"/>
      <c r="J44" s="145"/>
      <c r="K44" s="145"/>
    </row>
    <row r="45" spans="1:11">
      <c r="A45" s="145"/>
      <c r="B45" s="145"/>
      <c r="C45" s="145"/>
      <c r="D45" s="145"/>
      <c r="E45" s="145"/>
      <c r="F45" s="145"/>
      <c r="G45" s="145"/>
      <c r="H45" s="145"/>
      <c r="I45" s="145"/>
      <c r="J45" s="145"/>
      <c r="K45" s="145"/>
    </row>
    <row r="46" spans="1:11">
      <c r="A46" s="145"/>
      <c r="B46" s="145"/>
      <c r="C46" s="145"/>
      <c r="D46" s="145"/>
      <c r="E46" s="145"/>
      <c r="F46" s="145"/>
      <c r="G46" s="145"/>
      <c r="H46" s="145"/>
      <c r="I46" s="145"/>
      <c r="J46" s="145"/>
      <c r="K46" s="145"/>
    </row>
    <row r="47" spans="1:11">
      <c r="A47" s="145"/>
      <c r="B47" s="145"/>
      <c r="C47" s="145"/>
      <c r="D47" s="145"/>
      <c r="E47" s="145"/>
      <c r="F47" s="145"/>
      <c r="G47" s="145"/>
      <c r="H47" s="145"/>
      <c r="I47" s="145"/>
      <c r="J47" s="145"/>
      <c r="K47" s="145"/>
    </row>
    <row r="48" spans="1:11">
      <c r="A48" s="145"/>
      <c r="B48" s="145"/>
      <c r="C48" s="145"/>
      <c r="D48" s="145"/>
      <c r="E48" s="145"/>
      <c r="F48" s="145"/>
      <c r="G48" s="145"/>
      <c r="H48" s="145"/>
      <c r="I48" s="145"/>
      <c r="J48" s="145"/>
      <c r="K48" s="145"/>
    </row>
    <row r="49" spans="1:11">
      <c r="A49" s="145"/>
      <c r="B49" s="145"/>
      <c r="C49" s="145"/>
      <c r="D49" s="145"/>
      <c r="E49" s="145"/>
      <c r="F49" s="145"/>
      <c r="G49" s="145"/>
      <c r="H49" s="145"/>
      <c r="I49" s="145"/>
      <c r="J49" s="145"/>
      <c r="K49" s="145"/>
    </row>
    <row r="50" spans="1:11">
      <c r="A50" s="145"/>
      <c r="B50" s="145"/>
      <c r="C50" s="145"/>
      <c r="D50" s="145"/>
      <c r="E50" s="145"/>
      <c r="F50" s="145"/>
      <c r="G50" s="145"/>
      <c r="H50" s="145"/>
      <c r="I50" s="145"/>
      <c r="J50" s="145"/>
      <c r="K50" s="145"/>
    </row>
    <row r="51" spans="1:11">
      <c r="A51" s="145"/>
      <c r="B51" s="145"/>
      <c r="C51" s="145"/>
      <c r="D51" s="145"/>
      <c r="E51" s="145"/>
      <c r="F51" s="145"/>
      <c r="G51" s="145"/>
      <c r="H51" s="145"/>
      <c r="I51" s="145"/>
      <c r="J51" s="145"/>
      <c r="K51" s="145"/>
    </row>
    <row r="52" spans="1:11">
      <c r="A52" s="145"/>
      <c r="B52" s="145"/>
      <c r="C52" s="145"/>
      <c r="D52" s="145"/>
      <c r="E52" s="145"/>
      <c r="F52" s="145"/>
      <c r="G52" s="145"/>
      <c r="H52" s="145"/>
      <c r="I52" s="145"/>
      <c r="J52" s="145"/>
      <c r="K52" s="145"/>
    </row>
    <row r="53" spans="1:11">
      <c r="A53" s="145"/>
      <c r="B53" s="145"/>
      <c r="C53" s="145"/>
      <c r="D53" s="145"/>
      <c r="E53" s="145"/>
      <c r="F53" s="145"/>
      <c r="G53" s="145"/>
      <c r="H53" s="145"/>
      <c r="I53" s="145"/>
      <c r="J53" s="145"/>
      <c r="K53" s="145"/>
    </row>
    <row r="54" spans="1:11">
      <c r="A54" s="145"/>
      <c r="B54" s="145"/>
      <c r="C54" s="145"/>
      <c r="D54" s="145"/>
      <c r="E54" s="145"/>
      <c r="F54" s="145"/>
      <c r="G54" s="145"/>
      <c r="H54" s="145"/>
      <c r="I54" s="145"/>
      <c r="J54" s="145"/>
      <c r="K54" s="145"/>
    </row>
    <row r="55" spans="1:11">
      <c r="A55" s="145"/>
      <c r="B55" s="145"/>
      <c r="C55" s="145"/>
      <c r="D55" s="145"/>
      <c r="E55" s="145"/>
      <c r="F55" s="145"/>
      <c r="G55" s="145"/>
      <c r="H55" s="145"/>
      <c r="I55" s="145"/>
      <c r="J55" s="145"/>
      <c r="K55" s="145"/>
    </row>
    <row r="56" spans="1:11">
      <c r="A56" s="1265" t="s">
        <v>513</v>
      </c>
      <c r="B56" s="1265"/>
      <c r="C56" s="1265"/>
      <c r="D56" s="1265"/>
      <c r="E56" s="1265"/>
      <c r="F56" s="1265"/>
      <c r="G56" s="1265"/>
      <c r="H56" s="1265"/>
      <c r="I56" s="1265"/>
      <c r="J56" s="1265"/>
      <c r="K56" s="1265"/>
    </row>
    <row r="57" spans="1:11">
      <c r="A57" s="145"/>
      <c r="B57" s="145"/>
      <c r="C57" s="145"/>
      <c r="D57" s="145"/>
      <c r="E57" s="145"/>
      <c r="F57" s="145"/>
      <c r="G57" s="145"/>
      <c r="H57" s="145"/>
      <c r="I57" s="145"/>
      <c r="J57" s="145"/>
      <c r="K57" s="145"/>
    </row>
    <row r="58" spans="1:11">
      <c r="A58" s="145"/>
      <c r="B58" s="145"/>
      <c r="C58" s="145"/>
      <c r="D58" s="145"/>
      <c r="E58" s="145"/>
      <c r="F58" s="145"/>
      <c r="G58" s="145"/>
      <c r="H58" s="145"/>
      <c r="I58" s="145"/>
      <c r="J58" s="145"/>
      <c r="K58" s="145"/>
    </row>
    <row r="59" spans="1:11">
      <c r="A59" s="145"/>
      <c r="B59" s="145"/>
      <c r="C59" s="145"/>
      <c r="D59" s="145"/>
      <c r="E59" s="145"/>
      <c r="F59" s="145"/>
      <c r="G59" s="145"/>
      <c r="H59" s="145"/>
      <c r="I59" s="145"/>
      <c r="J59" s="145"/>
      <c r="K59" s="145"/>
    </row>
    <row r="60" spans="1:11">
      <c r="A60" s="145"/>
      <c r="B60" s="145"/>
      <c r="C60" s="145"/>
      <c r="D60" s="145"/>
      <c r="E60" s="145"/>
      <c r="F60" s="145"/>
      <c r="G60" s="145"/>
      <c r="H60" s="145"/>
      <c r="I60" s="145"/>
      <c r="J60" s="145"/>
      <c r="K60" s="145"/>
    </row>
    <row r="61" spans="1:11">
      <c r="A61" s="145"/>
      <c r="B61" s="145"/>
      <c r="C61" s="145"/>
      <c r="D61" s="145"/>
      <c r="E61" s="145"/>
      <c r="F61" s="145"/>
      <c r="G61" s="145"/>
      <c r="H61" s="145"/>
      <c r="I61" s="145"/>
      <c r="J61" s="145"/>
      <c r="K61" s="145"/>
    </row>
    <row r="62" spans="1:11">
      <c r="A62" s="145"/>
      <c r="B62" s="145"/>
      <c r="C62" s="145"/>
      <c r="D62" s="145"/>
      <c r="E62" s="145"/>
      <c r="F62" s="145"/>
      <c r="G62" s="145"/>
      <c r="H62" s="145"/>
      <c r="I62" s="145"/>
      <c r="J62" s="145"/>
      <c r="K62" s="145"/>
    </row>
  </sheetData>
  <mergeCells count="3">
    <mergeCell ref="A56:K56"/>
    <mergeCell ref="A6:K6"/>
    <mergeCell ref="A7:K7"/>
  </mergeCells>
  <printOptions horizontalCentered="1" verticalCentered="1"/>
  <pageMargins left="0" right="0" top="0" bottom="0" header="0" footer="0"/>
  <pageSetup paperSize="9" scale="8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8"/>
  <sheetViews>
    <sheetView rightToLeft="1" view="pageBreakPreview" topLeftCell="A2" zoomScaleNormal="100" zoomScaleSheetLayoutView="100" workbookViewId="0">
      <selection activeCell="C7" sqref="C7"/>
    </sheetView>
  </sheetViews>
  <sheetFormatPr defaultColWidth="9.08984375" defaultRowHeight="12.5"/>
  <cols>
    <col min="1" max="1" width="40.6328125" style="14" customWidth="1"/>
    <col min="2" max="2" width="5.36328125" style="14" customWidth="1"/>
    <col min="3" max="3" width="40.6328125" style="14" customWidth="1"/>
    <col min="4" max="16384" width="9.08984375" style="14"/>
  </cols>
  <sheetData>
    <row r="1" spans="1:5" ht="33" customHeight="1"/>
    <row r="2" spans="1:5" s="16" customFormat="1" ht="40" customHeight="1">
      <c r="A2" s="1135" t="s">
        <v>97</v>
      </c>
      <c r="B2" s="1135"/>
      <c r="C2" s="410" t="s">
        <v>202</v>
      </c>
      <c r="D2" s="1136"/>
      <c r="E2" s="1136"/>
    </row>
    <row r="3" spans="1:5">
      <c r="A3" s="17"/>
      <c r="B3" s="17"/>
      <c r="C3" s="18"/>
    </row>
    <row r="4" spans="1:5" ht="92.5">
      <c r="A4" s="88" t="s">
        <v>1006</v>
      </c>
      <c r="B4" s="51"/>
      <c r="C4" s="90" t="s">
        <v>1007</v>
      </c>
    </row>
    <row r="5" spans="1:5" ht="18.5">
      <c r="A5" s="88"/>
      <c r="B5" s="51"/>
      <c r="C5" s="90"/>
    </row>
    <row r="6" spans="1:5" ht="75">
      <c r="A6" s="88" t="s">
        <v>1023</v>
      </c>
      <c r="B6" s="52"/>
      <c r="C6" s="90" t="s">
        <v>1024</v>
      </c>
    </row>
    <row r="7" spans="1:5" ht="22.5">
      <c r="A7" s="88"/>
      <c r="B7" s="52"/>
      <c r="C7" s="90"/>
    </row>
    <row r="8" spans="1:5" ht="37.5">
      <c r="A8" s="89" t="s">
        <v>434</v>
      </c>
      <c r="B8" s="19"/>
      <c r="C8" s="90" t="s">
        <v>433</v>
      </c>
    </row>
    <row r="9" spans="1:5" ht="22.5">
      <c r="A9" s="69"/>
      <c r="B9" s="19"/>
      <c r="C9" s="70"/>
    </row>
    <row r="10" spans="1:5" ht="22.5">
      <c r="A10" s="69"/>
      <c r="B10" s="19"/>
      <c r="C10" s="70"/>
    </row>
    <row r="11" spans="1:5" ht="22.5">
      <c r="A11" s="69"/>
      <c r="B11" s="19"/>
      <c r="C11" s="70"/>
    </row>
    <row r="12" spans="1:5" ht="22.5">
      <c r="A12" s="69"/>
      <c r="B12" s="19"/>
      <c r="C12" s="70"/>
    </row>
    <row r="13" spans="1:5" ht="22.5">
      <c r="A13" s="69"/>
      <c r="B13" s="19"/>
      <c r="C13" s="70"/>
    </row>
    <row r="14" spans="1:5" ht="22.5">
      <c r="A14" s="69"/>
      <c r="B14" s="19"/>
      <c r="C14" s="70"/>
    </row>
    <row r="15" spans="1:5" ht="21">
      <c r="A15" s="69" t="s">
        <v>98</v>
      </c>
      <c r="B15" s="21"/>
      <c r="C15" s="71" t="s">
        <v>99</v>
      </c>
    </row>
    <row r="16" spans="1:5" ht="21">
      <c r="A16" s="69" t="s">
        <v>431</v>
      </c>
      <c r="B16" s="21"/>
      <c r="C16" s="71" t="s">
        <v>432</v>
      </c>
    </row>
    <row r="17" spans="1:3" ht="22">
      <c r="A17" s="20"/>
      <c r="B17" s="21"/>
      <c r="C17" s="22"/>
    </row>
    <row r="18" spans="1:3" ht="27" customHeight="1"/>
  </sheetData>
  <mergeCells count="2">
    <mergeCell ref="A2:B2"/>
    <mergeCell ref="D2:E2"/>
  </mergeCells>
  <printOptions horizontalCentered="1"/>
  <pageMargins left="0" right="0" top="0.74803149606299213" bottom="0" header="0" footer="0"/>
  <pageSetup paperSize="9" fitToHeight="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R43"/>
  <sheetViews>
    <sheetView rightToLeft="1" view="pageBreakPreview" topLeftCell="A4" zoomScale="80" zoomScaleNormal="100" zoomScaleSheetLayoutView="80" workbookViewId="0">
      <selection activeCell="C13" sqref="C13"/>
    </sheetView>
  </sheetViews>
  <sheetFormatPr defaultRowHeight="14.5"/>
  <cols>
    <col min="1" max="1" width="13.36328125" style="84" customWidth="1"/>
    <col min="2" max="2" width="9" bestFit="1" customWidth="1"/>
    <col min="3" max="3" width="12.7265625" customWidth="1"/>
    <col min="4" max="4" width="10.90625" bestFit="1" customWidth="1"/>
    <col min="5" max="5" width="11.08984375" bestFit="1" customWidth="1"/>
    <col min="6" max="7" width="12" bestFit="1" customWidth="1"/>
    <col min="8" max="8" width="11.90625" customWidth="1"/>
    <col min="9" max="10" width="11.08984375" bestFit="1" customWidth="1"/>
    <col min="11" max="11" width="12" bestFit="1" customWidth="1"/>
    <col min="12" max="13" width="11.08984375" bestFit="1" customWidth="1"/>
    <col min="14" max="14" width="14.36328125" customWidth="1"/>
    <col min="15" max="15" width="12.08984375" customWidth="1"/>
    <col min="16" max="16" width="17.6328125" customWidth="1"/>
    <col min="18" max="18" width="11.36328125" customWidth="1"/>
  </cols>
  <sheetData>
    <row r="1" spans="1:18" s="9" customFormat="1" ht="24.5">
      <c r="A1" s="1183" t="s">
        <v>844</v>
      </c>
      <c r="B1" s="1183"/>
      <c r="C1" s="1183"/>
      <c r="D1" s="1183"/>
      <c r="E1" s="1183"/>
      <c r="F1" s="1183"/>
      <c r="G1" s="1183"/>
      <c r="H1" s="1183"/>
      <c r="I1" s="1183"/>
      <c r="J1" s="1183"/>
      <c r="K1" s="1183"/>
      <c r="L1" s="1183"/>
      <c r="M1" s="1183"/>
      <c r="N1" s="1183"/>
      <c r="O1" s="1183"/>
      <c r="P1" s="1183"/>
    </row>
    <row r="2" spans="1:18" s="9" customFormat="1" ht="33" customHeight="1">
      <c r="A2" s="1262" t="s">
        <v>727</v>
      </c>
      <c r="B2" s="1262"/>
      <c r="C2" s="1262"/>
      <c r="D2" s="1262"/>
      <c r="E2" s="1262"/>
      <c r="F2" s="1262"/>
      <c r="G2" s="1262"/>
      <c r="H2" s="1262"/>
      <c r="I2" s="1262"/>
      <c r="J2" s="1262"/>
      <c r="K2" s="1262"/>
      <c r="L2" s="1262"/>
      <c r="M2" s="1262"/>
      <c r="N2" s="1262"/>
      <c r="O2" s="1262"/>
      <c r="P2" s="1262"/>
    </row>
    <row r="3" spans="1:18" s="9" customFormat="1" ht="18.75" customHeight="1">
      <c r="A3" s="1185">
        <v>2021</v>
      </c>
      <c r="B3" s="1185"/>
      <c r="C3" s="1185"/>
      <c r="D3" s="1185"/>
      <c r="E3" s="1185"/>
      <c r="F3" s="1185"/>
      <c r="G3" s="1185"/>
      <c r="H3" s="1185"/>
      <c r="I3" s="1185"/>
      <c r="J3" s="1185"/>
      <c r="K3" s="1185"/>
      <c r="L3" s="1185"/>
      <c r="M3" s="1185"/>
      <c r="N3" s="1185"/>
      <c r="O3" s="1185"/>
      <c r="P3" s="1185"/>
    </row>
    <row r="4" spans="1:18" s="9" customFormat="1" ht="17.25" customHeight="1">
      <c r="A4" s="998" t="s">
        <v>348</v>
      </c>
      <c r="B4" s="999"/>
      <c r="C4" s="998"/>
      <c r="D4" s="1000"/>
      <c r="E4" s="1000"/>
      <c r="F4" s="1000"/>
      <c r="G4" s="1000"/>
      <c r="H4" s="1000"/>
      <c r="I4" s="1000"/>
      <c r="J4" s="1000"/>
      <c r="K4" s="1000"/>
      <c r="L4" s="1000"/>
      <c r="M4" s="1000"/>
      <c r="N4" s="1000"/>
      <c r="O4" s="999"/>
      <c r="P4" s="997" t="s">
        <v>339</v>
      </c>
    </row>
    <row r="5" spans="1:18" ht="42.75" customHeight="1">
      <c r="A5" s="1306" t="s">
        <v>1</v>
      </c>
      <c r="B5" s="1294" t="s">
        <v>331</v>
      </c>
      <c r="C5" s="974" t="s">
        <v>583</v>
      </c>
      <c r="D5" s="974" t="s">
        <v>325</v>
      </c>
      <c r="E5" s="974" t="s">
        <v>323</v>
      </c>
      <c r="F5" s="974" t="s">
        <v>388</v>
      </c>
      <c r="G5" s="974" t="s">
        <v>326</v>
      </c>
      <c r="H5" s="974" t="s">
        <v>389</v>
      </c>
      <c r="I5" s="974" t="s">
        <v>324</v>
      </c>
      <c r="J5" s="974" t="s">
        <v>87</v>
      </c>
      <c r="K5" s="974" t="s">
        <v>88</v>
      </c>
      <c r="L5" s="974" t="s">
        <v>390</v>
      </c>
      <c r="M5" s="974" t="s">
        <v>91</v>
      </c>
      <c r="N5" s="974" t="s">
        <v>12</v>
      </c>
      <c r="O5" s="1296" t="s">
        <v>355</v>
      </c>
      <c r="P5" s="1298" t="s">
        <v>6</v>
      </c>
    </row>
    <row r="6" spans="1:18" ht="55.5" customHeight="1">
      <c r="A6" s="1293"/>
      <c r="B6" s="1295"/>
      <c r="C6" s="975" t="s">
        <v>783</v>
      </c>
      <c r="D6" s="975" t="s">
        <v>363</v>
      </c>
      <c r="E6" s="975" t="s">
        <v>364</v>
      </c>
      <c r="F6" s="975" t="s">
        <v>392</v>
      </c>
      <c r="G6" s="975" t="s">
        <v>365</v>
      </c>
      <c r="H6" s="975" t="s">
        <v>393</v>
      </c>
      <c r="I6" s="975" t="s">
        <v>366</v>
      </c>
      <c r="J6" s="975" t="s">
        <v>367</v>
      </c>
      <c r="K6" s="975" t="s">
        <v>368</v>
      </c>
      <c r="L6" s="975" t="s">
        <v>394</v>
      </c>
      <c r="M6" s="975" t="s">
        <v>95</v>
      </c>
      <c r="N6" s="975" t="s">
        <v>9</v>
      </c>
      <c r="O6" s="1297"/>
      <c r="P6" s="1299"/>
    </row>
    <row r="7" spans="1:18" ht="18" customHeight="1">
      <c r="A7" s="1300" t="s">
        <v>760</v>
      </c>
      <c r="B7" s="474" t="s">
        <v>332</v>
      </c>
      <c r="C7" s="454">
        <v>517517.51671999996</v>
      </c>
      <c r="D7" s="454">
        <v>63180.326220000003</v>
      </c>
      <c r="E7" s="454">
        <v>51197.365870000009</v>
      </c>
      <c r="F7" s="454">
        <v>33984.479999999996</v>
      </c>
      <c r="G7" s="454">
        <v>141558.61365000001</v>
      </c>
      <c r="H7" s="454">
        <v>64184.470999999998</v>
      </c>
      <c r="I7" s="454">
        <v>58678.971750000004</v>
      </c>
      <c r="J7" s="454">
        <v>8427.2150000000001</v>
      </c>
      <c r="K7" s="454">
        <v>65198.847999999998</v>
      </c>
      <c r="L7" s="454">
        <v>31187.674999999999</v>
      </c>
      <c r="M7" s="454">
        <v>36455.747000000003</v>
      </c>
      <c r="N7" s="454">
        <f t="shared" ref="N7:N14" si="0">SUM(C7:M7)</f>
        <v>1071571.23021</v>
      </c>
      <c r="O7" s="475" t="s">
        <v>352</v>
      </c>
      <c r="P7" s="1303" t="s">
        <v>700</v>
      </c>
    </row>
    <row r="8" spans="1:18" ht="18" customHeight="1">
      <c r="A8" s="1301"/>
      <c r="B8" s="695" t="s">
        <v>333</v>
      </c>
      <c r="C8" s="771"/>
      <c r="D8" s="771"/>
      <c r="E8" s="739">
        <v>11977.42</v>
      </c>
      <c r="F8" s="739">
        <v>163155.39700000003</v>
      </c>
      <c r="G8" s="739"/>
      <c r="H8" s="739">
        <v>58944.188000000002</v>
      </c>
      <c r="I8" s="739"/>
      <c r="J8" s="739">
        <v>72829.922510000004</v>
      </c>
      <c r="K8" s="739">
        <v>119135.57</v>
      </c>
      <c r="L8" s="739"/>
      <c r="M8" s="739"/>
      <c r="N8" s="739">
        <f t="shared" si="0"/>
        <v>426042.49751000007</v>
      </c>
      <c r="O8" s="755" t="s">
        <v>353</v>
      </c>
      <c r="P8" s="1304"/>
      <c r="R8" s="118"/>
    </row>
    <row r="9" spans="1:18" s="9" customFormat="1" ht="18" customHeight="1">
      <c r="A9" s="1301"/>
      <c r="B9" s="126" t="s">
        <v>334</v>
      </c>
      <c r="C9" s="154"/>
      <c r="D9" s="154"/>
      <c r="E9" s="127"/>
      <c r="F9" s="127"/>
      <c r="G9" s="127">
        <v>412.74200000000002</v>
      </c>
      <c r="H9" s="154">
        <v>20383.919999999998</v>
      </c>
      <c r="I9" s="127"/>
      <c r="J9" s="127">
        <v>14690.975</v>
      </c>
      <c r="K9" s="127"/>
      <c r="L9" s="127"/>
      <c r="M9" s="127"/>
      <c r="N9" s="127">
        <f t="shared" si="0"/>
        <v>35487.636999999995</v>
      </c>
      <c r="O9" s="470" t="s">
        <v>354</v>
      </c>
      <c r="P9" s="1304"/>
    </row>
    <row r="10" spans="1:18" s="9" customFormat="1" ht="18" customHeight="1">
      <c r="A10" s="1301"/>
      <c r="B10" s="772" t="s">
        <v>395</v>
      </c>
      <c r="C10" s="773"/>
      <c r="D10" s="749">
        <v>46243.922000000006</v>
      </c>
      <c r="E10" s="749"/>
      <c r="F10" s="749">
        <v>7830.3720000000003</v>
      </c>
      <c r="G10" s="749"/>
      <c r="H10" s="774"/>
      <c r="I10" s="749"/>
      <c r="J10" s="749">
        <v>7308.78</v>
      </c>
      <c r="K10" s="749">
        <v>149000.06400000001</v>
      </c>
      <c r="L10" s="749"/>
      <c r="M10" s="749"/>
      <c r="N10" s="749">
        <f t="shared" si="0"/>
        <v>210383.13800000004</v>
      </c>
      <c r="O10" s="775" t="s">
        <v>406</v>
      </c>
      <c r="P10" s="1304"/>
    </row>
    <row r="11" spans="1:18" ht="18" customHeight="1">
      <c r="A11" s="1301"/>
      <c r="B11" s="163" t="s">
        <v>734</v>
      </c>
      <c r="C11" s="166"/>
      <c r="D11" s="164">
        <v>4658.0069999999996</v>
      </c>
      <c r="E11" s="164"/>
      <c r="F11" s="164"/>
      <c r="G11" s="164"/>
      <c r="H11" s="166"/>
      <c r="I11" s="164"/>
      <c r="J11" s="164"/>
      <c r="K11" s="164"/>
      <c r="L11" s="164"/>
      <c r="M11" s="164"/>
      <c r="N11" s="164">
        <f t="shared" si="0"/>
        <v>4658.0069999999996</v>
      </c>
      <c r="O11" s="471" t="s">
        <v>565</v>
      </c>
      <c r="P11" s="1304"/>
    </row>
    <row r="12" spans="1:18" ht="18" customHeight="1">
      <c r="A12" s="1301"/>
      <c r="B12" s="715" t="s">
        <v>404</v>
      </c>
      <c r="C12" s="770"/>
      <c r="D12" s="743"/>
      <c r="E12" s="743"/>
      <c r="F12" s="743"/>
      <c r="G12" s="743"/>
      <c r="H12" s="770"/>
      <c r="I12" s="743"/>
      <c r="J12" s="743">
        <v>39272.288999999997</v>
      </c>
      <c r="K12" s="743"/>
      <c r="L12" s="743"/>
      <c r="M12" s="743"/>
      <c r="N12" s="743">
        <f t="shared" si="0"/>
        <v>39272.288999999997</v>
      </c>
      <c r="O12" s="744" t="s">
        <v>407</v>
      </c>
      <c r="P12" s="1304"/>
    </row>
    <row r="13" spans="1:18" ht="18" customHeight="1">
      <c r="A13" s="1302"/>
      <c r="B13" s="652" t="s">
        <v>96</v>
      </c>
      <c r="C13" s="459">
        <f t="shared" ref="C13:I13" si="1">SUM(C7:C11)</f>
        <v>517517.51671999996</v>
      </c>
      <c r="D13" s="459">
        <f t="shared" si="1"/>
        <v>114082.25522000001</v>
      </c>
      <c r="E13" s="459">
        <f t="shared" si="1"/>
        <v>63174.785870000007</v>
      </c>
      <c r="F13" s="459">
        <f t="shared" si="1"/>
        <v>204970.24900000004</v>
      </c>
      <c r="G13" s="459">
        <f t="shared" si="1"/>
        <v>141971.35565000001</v>
      </c>
      <c r="H13" s="459">
        <f t="shared" si="1"/>
        <v>143512.579</v>
      </c>
      <c r="I13" s="459">
        <f t="shared" si="1"/>
        <v>58678.971750000004</v>
      </c>
      <c r="J13" s="459">
        <f>SUM(J7:J12)</f>
        <v>142529.18150999999</v>
      </c>
      <c r="K13" s="459">
        <f>SUM(K7:K11)</f>
        <v>333334.48200000002</v>
      </c>
      <c r="L13" s="459">
        <f>SUM(L7:L11)</f>
        <v>31187.674999999999</v>
      </c>
      <c r="M13" s="459">
        <f>SUM(M7:M11)</f>
        <v>36455.747000000003</v>
      </c>
      <c r="N13" s="459">
        <f t="shared" si="0"/>
        <v>1787414.7987200003</v>
      </c>
      <c r="O13" s="460" t="s">
        <v>9</v>
      </c>
      <c r="P13" s="1305"/>
    </row>
    <row r="14" spans="1:18" ht="18" customHeight="1">
      <c r="A14" s="1300" t="s">
        <v>600</v>
      </c>
      <c r="B14" s="776" t="s">
        <v>332</v>
      </c>
      <c r="C14" s="777">
        <v>207007.00668799999</v>
      </c>
      <c r="D14" s="777">
        <v>25272.130488000003</v>
      </c>
      <c r="E14" s="777">
        <v>20478.946348000001</v>
      </c>
      <c r="F14" s="777">
        <v>13593.792000000001</v>
      </c>
      <c r="G14" s="777">
        <v>56623.445460000003</v>
      </c>
      <c r="H14" s="777">
        <v>25673.788399999998</v>
      </c>
      <c r="I14" s="777">
        <v>23471.5887</v>
      </c>
      <c r="J14" s="777">
        <v>3370.886</v>
      </c>
      <c r="K14" s="777">
        <v>26079.539200000003</v>
      </c>
      <c r="L14" s="777">
        <v>12475.07</v>
      </c>
      <c r="M14" s="777">
        <v>14582.2988</v>
      </c>
      <c r="N14" s="777">
        <f t="shared" si="0"/>
        <v>428628.49208400003</v>
      </c>
      <c r="O14" s="753" t="s">
        <v>352</v>
      </c>
      <c r="P14" s="1303" t="s">
        <v>701</v>
      </c>
    </row>
    <row r="15" spans="1:18" ht="18" customHeight="1">
      <c r="A15" s="1301"/>
      <c r="B15" s="668" t="s">
        <v>333</v>
      </c>
      <c r="C15" s="669"/>
      <c r="D15" s="669"/>
      <c r="E15" s="669">
        <v>4790.9679999999998</v>
      </c>
      <c r="F15" s="669">
        <v>65262.158800000005</v>
      </c>
      <c r="G15" s="669"/>
      <c r="H15" s="669">
        <v>23577.675200000001</v>
      </c>
      <c r="I15" s="669"/>
      <c r="J15" s="669">
        <v>29131.969003999999</v>
      </c>
      <c r="K15" s="669">
        <v>47654.228000000003</v>
      </c>
      <c r="L15" s="669"/>
      <c r="M15" s="669"/>
      <c r="N15" s="669">
        <f t="shared" ref="N15:N18" si="2">SUM(C15:M15)</f>
        <v>170416.99900399998</v>
      </c>
      <c r="O15" s="461" t="s">
        <v>353</v>
      </c>
      <c r="P15" s="1304"/>
    </row>
    <row r="16" spans="1:18" s="9" customFormat="1" ht="18" customHeight="1">
      <c r="A16" s="1301"/>
      <c r="B16" s="695" t="s">
        <v>334</v>
      </c>
      <c r="C16" s="771"/>
      <c r="D16" s="771"/>
      <c r="E16" s="771"/>
      <c r="F16" s="771"/>
      <c r="G16" s="771">
        <v>165.09680000000003</v>
      </c>
      <c r="H16" s="771">
        <v>8153.5679999999993</v>
      </c>
      <c r="I16" s="771"/>
      <c r="J16" s="771">
        <v>5876.39</v>
      </c>
      <c r="K16" s="771"/>
      <c r="L16" s="771"/>
      <c r="M16" s="771"/>
      <c r="N16" s="771">
        <f t="shared" si="2"/>
        <v>14195.054799999998</v>
      </c>
      <c r="O16" s="755" t="s">
        <v>354</v>
      </c>
      <c r="P16" s="1304"/>
      <c r="R16" s="667"/>
    </row>
    <row r="17" spans="1:18" s="9" customFormat="1" ht="18" customHeight="1">
      <c r="A17" s="1301"/>
      <c r="B17" s="670" t="s">
        <v>395</v>
      </c>
      <c r="C17" s="484"/>
      <c r="D17" s="671">
        <v>18497.568800000005</v>
      </c>
      <c r="E17" s="671"/>
      <c r="F17" s="671">
        <v>3132.1488000000004</v>
      </c>
      <c r="G17" s="671"/>
      <c r="H17" s="671"/>
      <c r="I17" s="671"/>
      <c r="J17" s="671">
        <v>2923.5120000000002</v>
      </c>
      <c r="K17" s="671">
        <v>59600.025600000001</v>
      </c>
      <c r="L17" s="671"/>
      <c r="M17" s="671"/>
      <c r="N17" s="671">
        <f t="shared" si="2"/>
        <v>84153.2552</v>
      </c>
      <c r="O17" s="672" t="s">
        <v>406</v>
      </c>
      <c r="P17" s="1304"/>
    </row>
    <row r="18" spans="1:18" ht="18" customHeight="1">
      <c r="A18" s="1301"/>
      <c r="B18" s="772" t="s">
        <v>734</v>
      </c>
      <c r="C18" s="774"/>
      <c r="D18" s="774">
        <v>1863.2028</v>
      </c>
      <c r="E18" s="774"/>
      <c r="F18" s="774"/>
      <c r="G18" s="774"/>
      <c r="H18" s="774"/>
      <c r="I18" s="774"/>
      <c r="J18" s="774"/>
      <c r="K18" s="774"/>
      <c r="L18" s="774"/>
      <c r="M18" s="774"/>
      <c r="N18" s="774">
        <f t="shared" si="2"/>
        <v>1863.2028</v>
      </c>
      <c r="O18" s="775" t="s">
        <v>565</v>
      </c>
      <c r="P18" s="1304"/>
    </row>
    <row r="19" spans="1:18" ht="18" customHeight="1">
      <c r="A19" s="1301"/>
      <c r="B19" s="244" t="s">
        <v>404</v>
      </c>
      <c r="C19" s="485"/>
      <c r="D19" s="379"/>
      <c r="E19" s="379"/>
      <c r="F19" s="379"/>
      <c r="G19" s="379"/>
      <c r="H19" s="485"/>
      <c r="I19" s="379"/>
      <c r="J19" s="379">
        <v>15708.9156</v>
      </c>
      <c r="K19" s="379"/>
      <c r="L19" s="379"/>
      <c r="M19" s="379"/>
      <c r="N19" s="379">
        <f>SUM(C19:M19)</f>
        <v>15708.9156</v>
      </c>
      <c r="O19" s="486" t="s">
        <v>407</v>
      </c>
      <c r="P19" s="1304"/>
    </row>
    <row r="20" spans="1:18" ht="18" customHeight="1">
      <c r="A20" s="1302"/>
      <c r="B20" s="736" t="s">
        <v>96</v>
      </c>
      <c r="C20" s="778">
        <f t="shared" ref="C20:I20" si="3">SUM(C14:C18)</f>
        <v>207007.00668799999</v>
      </c>
      <c r="D20" s="778">
        <f t="shared" si="3"/>
        <v>45632.902088000003</v>
      </c>
      <c r="E20" s="778">
        <f t="shared" si="3"/>
        <v>25269.914348000002</v>
      </c>
      <c r="F20" s="778">
        <f t="shared" si="3"/>
        <v>81988.099600000001</v>
      </c>
      <c r="G20" s="778">
        <f t="shared" si="3"/>
        <v>56788.542260000002</v>
      </c>
      <c r="H20" s="778">
        <f t="shared" si="3"/>
        <v>57405.031600000002</v>
      </c>
      <c r="I20" s="778">
        <f t="shared" si="3"/>
        <v>23471.5887</v>
      </c>
      <c r="J20" s="778">
        <f>SUM(J14:J19)</f>
        <v>57011.672603999999</v>
      </c>
      <c r="K20" s="778">
        <f>SUM(K14:K18)</f>
        <v>133333.7928</v>
      </c>
      <c r="L20" s="778">
        <f>SUM(L14:L18)</f>
        <v>12475.07</v>
      </c>
      <c r="M20" s="778">
        <f>SUM(M14:M18)</f>
        <v>14582.2988</v>
      </c>
      <c r="N20" s="778">
        <f>SUM(N14:N19)</f>
        <v>714965.91948799998</v>
      </c>
      <c r="O20" s="747" t="s">
        <v>9</v>
      </c>
      <c r="P20" s="1305"/>
    </row>
    <row r="21" spans="1:18" ht="18" customHeight="1">
      <c r="A21" s="1300" t="s">
        <v>698</v>
      </c>
      <c r="B21" s="231" t="s">
        <v>332</v>
      </c>
      <c r="C21" s="334">
        <v>724524.52340799989</v>
      </c>
      <c r="D21" s="334">
        <v>88452.456708000012</v>
      </c>
      <c r="E21" s="334">
        <v>71676.312218000006</v>
      </c>
      <c r="F21" s="334">
        <v>47578.271999999997</v>
      </c>
      <c r="G21" s="334">
        <v>198182.05911000003</v>
      </c>
      <c r="H21" s="334">
        <v>89858.259399999995</v>
      </c>
      <c r="I21" s="334">
        <v>82150.560450000004</v>
      </c>
      <c r="J21" s="334">
        <v>11798.101000000001</v>
      </c>
      <c r="K21" s="334">
        <v>91278.387199999997</v>
      </c>
      <c r="L21" s="334">
        <v>43662.744999999995</v>
      </c>
      <c r="M21" s="334">
        <v>51038.045800000007</v>
      </c>
      <c r="N21" s="334">
        <f>N14+N7</f>
        <v>1500199.722294</v>
      </c>
      <c r="O21" s="472" t="s">
        <v>352</v>
      </c>
      <c r="P21" s="1303" t="s">
        <v>699</v>
      </c>
    </row>
    <row r="22" spans="1:18" ht="18" customHeight="1">
      <c r="A22" s="1301"/>
      <c r="B22" s="695" t="s">
        <v>333</v>
      </c>
      <c r="C22" s="739">
        <v>0</v>
      </c>
      <c r="D22" s="739">
        <v>0</v>
      </c>
      <c r="E22" s="739">
        <v>16768.387999999999</v>
      </c>
      <c r="F22" s="739">
        <v>228417.55580000003</v>
      </c>
      <c r="G22" s="739">
        <v>0</v>
      </c>
      <c r="H22" s="739">
        <v>82521.863200000007</v>
      </c>
      <c r="I22" s="739">
        <v>0</v>
      </c>
      <c r="J22" s="739">
        <v>101961.891514</v>
      </c>
      <c r="K22" s="739">
        <v>166789.79800000001</v>
      </c>
      <c r="L22" s="739">
        <v>0</v>
      </c>
      <c r="M22" s="739">
        <v>0</v>
      </c>
      <c r="N22" s="739">
        <f>N15+N8</f>
        <v>596459.496514</v>
      </c>
      <c r="O22" s="755" t="s">
        <v>353</v>
      </c>
      <c r="P22" s="1304"/>
    </row>
    <row r="23" spans="1:18" s="9" customFormat="1" ht="18" customHeight="1">
      <c r="A23" s="1301"/>
      <c r="B23" s="126" t="s">
        <v>334</v>
      </c>
      <c r="C23" s="127">
        <v>0</v>
      </c>
      <c r="D23" s="127">
        <v>0</v>
      </c>
      <c r="E23" s="127">
        <v>0</v>
      </c>
      <c r="F23" s="127">
        <v>0</v>
      </c>
      <c r="G23" s="127">
        <v>577.83879999999999</v>
      </c>
      <c r="H23" s="127">
        <v>322.95494000000002</v>
      </c>
      <c r="I23" s="127">
        <v>0</v>
      </c>
      <c r="J23" s="127">
        <v>20567.365000000002</v>
      </c>
      <c r="K23" s="127">
        <v>0</v>
      </c>
      <c r="L23" s="127">
        <v>0</v>
      </c>
      <c r="M23" s="127">
        <v>0</v>
      </c>
      <c r="N23" s="127">
        <f>N16+N9</f>
        <v>49682.691799999993</v>
      </c>
      <c r="O23" s="470" t="s">
        <v>354</v>
      </c>
      <c r="P23" s="1304"/>
    </row>
    <row r="24" spans="1:18" s="9" customFormat="1" ht="18" customHeight="1">
      <c r="A24" s="1301"/>
      <c r="B24" s="772" t="s">
        <v>395</v>
      </c>
      <c r="C24" s="739">
        <v>0</v>
      </c>
      <c r="D24" s="779">
        <v>64741.490800000014</v>
      </c>
      <c r="E24" s="739">
        <v>0</v>
      </c>
      <c r="F24" s="739">
        <v>10962.5208</v>
      </c>
      <c r="G24" s="739">
        <v>0</v>
      </c>
      <c r="H24" s="739">
        <v>0</v>
      </c>
      <c r="I24" s="739">
        <v>0</v>
      </c>
      <c r="J24" s="739">
        <v>10232.291999999999</v>
      </c>
      <c r="K24" s="739">
        <v>208600.08960000001</v>
      </c>
      <c r="L24" s="739">
        <v>0</v>
      </c>
      <c r="M24" s="739">
        <v>0</v>
      </c>
      <c r="N24" s="739">
        <f>N17+N10</f>
        <v>294536.39320000005</v>
      </c>
      <c r="O24" s="775" t="s">
        <v>406</v>
      </c>
      <c r="P24" s="1304"/>
    </row>
    <row r="25" spans="1:18" ht="18" customHeight="1">
      <c r="A25" s="1301"/>
      <c r="B25" s="163" t="s">
        <v>734</v>
      </c>
      <c r="C25" s="164">
        <v>0</v>
      </c>
      <c r="D25" s="164">
        <v>6521.2097999999996</v>
      </c>
      <c r="E25" s="164">
        <v>0</v>
      </c>
      <c r="F25" s="164">
        <v>0</v>
      </c>
      <c r="G25" s="164">
        <v>0</v>
      </c>
      <c r="H25" s="164">
        <v>0</v>
      </c>
      <c r="I25" s="164">
        <v>0</v>
      </c>
      <c r="J25" s="164">
        <v>0</v>
      </c>
      <c r="K25" s="164">
        <v>0</v>
      </c>
      <c r="L25" s="164">
        <v>0</v>
      </c>
      <c r="M25" s="164">
        <v>0</v>
      </c>
      <c r="N25" s="164">
        <f>SUM(C25:M25)</f>
        <v>6521.2097999999996</v>
      </c>
      <c r="O25" s="471" t="s">
        <v>565</v>
      </c>
      <c r="P25" s="1304"/>
    </row>
    <row r="26" spans="1:18" ht="18" customHeight="1">
      <c r="A26" s="1301"/>
      <c r="B26" s="715" t="s">
        <v>404</v>
      </c>
      <c r="C26" s="739">
        <v>0</v>
      </c>
      <c r="D26" s="743">
        <v>0</v>
      </c>
      <c r="E26" s="743">
        <v>0</v>
      </c>
      <c r="F26" s="743">
        <v>0</v>
      </c>
      <c r="G26" s="743">
        <v>0</v>
      </c>
      <c r="H26" s="770">
        <v>0</v>
      </c>
      <c r="I26" s="743">
        <v>0</v>
      </c>
      <c r="J26" s="743">
        <v>54981.204599999997</v>
      </c>
      <c r="K26" s="743">
        <v>0</v>
      </c>
      <c r="L26" s="743">
        <v>0</v>
      </c>
      <c r="M26" s="743">
        <v>0</v>
      </c>
      <c r="N26" s="743">
        <f>SUM(C26:M26)</f>
        <v>54981.204599999997</v>
      </c>
      <c r="O26" s="744" t="s">
        <v>407</v>
      </c>
      <c r="P26" s="1304"/>
      <c r="R26" s="118"/>
    </row>
    <row r="27" spans="1:18" ht="18" customHeight="1">
      <c r="A27" s="1302"/>
      <c r="B27" s="652" t="s">
        <v>96</v>
      </c>
      <c r="C27" s="459">
        <f t="shared" ref="C27:I27" si="4">SUM(C21:C25)</f>
        <v>724524.52340799989</v>
      </c>
      <c r="D27" s="459">
        <f t="shared" si="4"/>
        <v>159715.15730800002</v>
      </c>
      <c r="E27" s="459">
        <f t="shared" si="4"/>
        <v>88444.700218000013</v>
      </c>
      <c r="F27" s="459">
        <f t="shared" si="4"/>
        <v>286958.34860000003</v>
      </c>
      <c r="G27" s="459">
        <f t="shared" si="4"/>
        <v>198759.89791000003</v>
      </c>
      <c r="H27" s="459">
        <f t="shared" si="4"/>
        <v>172703.07754</v>
      </c>
      <c r="I27" s="459">
        <f t="shared" si="4"/>
        <v>82150.560450000004</v>
      </c>
      <c r="J27" s="459">
        <f>SUM(J21:J26)</f>
        <v>199540.85411399999</v>
      </c>
      <c r="K27" s="459">
        <f>SUM(K21:K25)</f>
        <v>466668.27480000001</v>
      </c>
      <c r="L27" s="459">
        <f>SUM(L21:L25)</f>
        <v>43662.744999999995</v>
      </c>
      <c r="M27" s="459">
        <f>SUM(M21:M25)</f>
        <v>51038.045800000007</v>
      </c>
      <c r="N27" s="459">
        <f>SUM(N21:N26)</f>
        <v>2502380.7182079996</v>
      </c>
      <c r="O27" s="460" t="s">
        <v>9</v>
      </c>
      <c r="P27" s="1305"/>
    </row>
    <row r="28" spans="1:18" ht="18" customHeight="1">
      <c r="A28" s="1300" t="s">
        <v>811</v>
      </c>
      <c r="B28" s="776" t="s">
        <v>332</v>
      </c>
      <c r="C28" s="780">
        <f t="shared" ref="C28:N28" si="5">C14/C21</f>
        <v>0.28571428571428575</v>
      </c>
      <c r="D28" s="780">
        <f t="shared" si="5"/>
        <v>0.2857142857142857</v>
      </c>
      <c r="E28" s="780">
        <f t="shared" si="5"/>
        <v>0.2857142857142857</v>
      </c>
      <c r="F28" s="780">
        <f t="shared" si="5"/>
        <v>0.28571428571428575</v>
      </c>
      <c r="G28" s="780">
        <f t="shared" si="5"/>
        <v>0.2857142857142857</v>
      </c>
      <c r="H28" s="780">
        <f t="shared" si="5"/>
        <v>0.2857142857142857</v>
      </c>
      <c r="I28" s="780">
        <f t="shared" si="5"/>
        <v>0.2857142857142857</v>
      </c>
      <c r="J28" s="780">
        <f t="shared" si="5"/>
        <v>0.2857142857142857</v>
      </c>
      <c r="K28" s="780">
        <f t="shared" si="5"/>
        <v>0.28571428571428575</v>
      </c>
      <c r="L28" s="780">
        <f t="shared" si="5"/>
        <v>0.28571428571428575</v>
      </c>
      <c r="M28" s="780">
        <f t="shared" si="5"/>
        <v>0.2857142857142857</v>
      </c>
      <c r="N28" s="780">
        <f t="shared" si="5"/>
        <v>0.28571428571428575</v>
      </c>
      <c r="O28" s="753" t="s">
        <v>352</v>
      </c>
      <c r="P28" s="1303" t="s">
        <v>812</v>
      </c>
    </row>
    <row r="29" spans="1:18" ht="18" customHeight="1">
      <c r="A29" s="1301"/>
      <c r="B29" s="668" t="s">
        <v>333</v>
      </c>
      <c r="C29" s="673"/>
      <c r="D29" s="674">
        <v>0.28571428571428575</v>
      </c>
      <c r="E29" s="674">
        <v>0.28571428571428575</v>
      </c>
      <c r="F29" s="674">
        <v>0.2857142857142857</v>
      </c>
      <c r="G29" s="674"/>
      <c r="H29" s="674">
        <v>0.28571428571428575</v>
      </c>
      <c r="I29" s="674"/>
      <c r="J29" s="674">
        <v>0.28571428571428564</v>
      </c>
      <c r="K29" s="674">
        <f>K15/K22</f>
        <v>0.2857142857142857</v>
      </c>
      <c r="L29" s="674"/>
      <c r="M29" s="674"/>
      <c r="N29" s="674">
        <f t="shared" ref="N29:N34" si="6">N15/N22</f>
        <v>0.2857142857142857</v>
      </c>
      <c r="O29" s="461" t="s">
        <v>353</v>
      </c>
      <c r="P29" s="1304"/>
    </row>
    <row r="30" spans="1:18" s="9" customFormat="1" ht="18" customHeight="1">
      <c r="A30" s="1301"/>
      <c r="B30" s="695" t="s">
        <v>334</v>
      </c>
      <c r="C30" s="781"/>
      <c r="D30" s="782"/>
      <c r="E30" s="782"/>
      <c r="F30" s="782"/>
      <c r="G30" s="782">
        <v>0.2857142857142857</v>
      </c>
      <c r="H30" s="782">
        <v>0.28571428571428575</v>
      </c>
      <c r="I30" s="782"/>
      <c r="J30" s="782">
        <v>0.2857142857142857</v>
      </c>
      <c r="K30" s="782"/>
      <c r="L30" s="782"/>
      <c r="M30" s="782"/>
      <c r="N30" s="782">
        <f t="shared" si="6"/>
        <v>0.2857142857142857</v>
      </c>
      <c r="O30" s="755" t="s">
        <v>354</v>
      </c>
      <c r="P30" s="1304"/>
    </row>
    <row r="31" spans="1:18" s="9" customFormat="1" ht="18" customHeight="1">
      <c r="A31" s="1301"/>
      <c r="B31" s="670" t="s">
        <v>395</v>
      </c>
      <c r="C31" s="675"/>
      <c r="D31" s="676">
        <v>0.2857142857142857</v>
      </c>
      <c r="E31" s="676"/>
      <c r="F31" s="676">
        <v>0.28571428571428575</v>
      </c>
      <c r="G31" s="676"/>
      <c r="H31" s="676"/>
      <c r="I31" s="676"/>
      <c r="J31" s="676">
        <v>0.28571428571428575</v>
      </c>
      <c r="K31" s="676">
        <f>K17/K24</f>
        <v>0.2857142857142857</v>
      </c>
      <c r="L31" s="676"/>
      <c r="M31" s="676"/>
      <c r="N31" s="676">
        <f t="shared" si="6"/>
        <v>0.28571428571428564</v>
      </c>
      <c r="O31" s="672" t="s">
        <v>406</v>
      </c>
      <c r="P31" s="1304"/>
    </row>
    <row r="32" spans="1:18" ht="18" customHeight="1">
      <c r="A32" s="1301"/>
      <c r="B32" s="772" t="s">
        <v>734</v>
      </c>
      <c r="C32" s="783"/>
      <c r="D32" s="784">
        <v>0.2857142857142857</v>
      </c>
      <c r="E32" s="784"/>
      <c r="F32" s="784"/>
      <c r="G32" s="784"/>
      <c r="H32" s="784"/>
      <c r="I32" s="784"/>
      <c r="J32" s="784"/>
      <c r="K32" s="784"/>
      <c r="L32" s="784"/>
      <c r="M32" s="784"/>
      <c r="N32" s="784">
        <f t="shared" si="6"/>
        <v>0.28571428571428575</v>
      </c>
      <c r="O32" s="775" t="s">
        <v>565</v>
      </c>
      <c r="P32" s="1304"/>
    </row>
    <row r="33" spans="1:16" s="9" customFormat="1" ht="18" customHeight="1">
      <c r="A33" s="1301"/>
      <c r="B33" s="670" t="s">
        <v>404</v>
      </c>
      <c r="C33" s="675"/>
      <c r="D33" s="676"/>
      <c r="E33" s="676"/>
      <c r="F33" s="676">
        <v>0.28571428571428575</v>
      </c>
      <c r="G33" s="676"/>
      <c r="H33" s="676"/>
      <c r="I33" s="676"/>
      <c r="J33" s="676">
        <f>J19/J26</f>
        <v>0.28571428571428575</v>
      </c>
      <c r="K33" s="676"/>
      <c r="L33" s="676"/>
      <c r="M33" s="676"/>
      <c r="N33" s="676">
        <f t="shared" si="6"/>
        <v>0.28571428571428575</v>
      </c>
      <c r="O33" s="672" t="s">
        <v>406</v>
      </c>
      <c r="P33" s="1304"/>
    </row>
    <row r="34" spans="1:16" ht="18" customHeight="1">
      <c r="A34" s="1302"/>
      <c r="B34" s="736" t="s">
        <v>96</v>
      </c>
      <c r="C34" s="785">
        <v>0.2857142857142857</v>
      </c>
      <c r="D34" s="785">
        <v>0.2857142857142857</v>
      </c>
      <c r="E34" s="785">
        <f>E20/E27</f>
        <v>0.2857142857142857</v>
      </c>
      <c r="F34" s="785">
        <v>0.2857142857142857</v>
      </c>
      <c r="G34" s="785">
        <v>0.28571428571428564</v>
      </c>
      <c r="H34" s="785">
        <v>0.28571428571428575</v>
      </c>
      <c r="I34" s="785">
        <v>0.28571428571428575</v>
      </c>
      <c r="J34" s="785">
        <v>0.2857142857142857</v>
      </c>
      <c r="K34" s="785">
        <v>0.2857142857142857</v>
      </c>
      <c r="L34" s="785">
        <v>0.28571428571428575</v>
      </c>
      <c r="M34" s="785">
        <v>0.2857142857142857</v>
      </c>
      <c r="N34" s="785">
        <f t="shared" si="6"/>
        <v>0.28571428571428575</v>
      </c>
      <c r="O34" s="747" t="s">
        <v>9</v>
      </c>
      <c r="P34" s="1305"/>
    </row>
    <row r="35" spans="1:16">
      <c r="C35" s="206"/>
      <c r="D35" s="206"/>
      <c r="E35" s="206"/>
      <c r="F35" s="206"/>
      <c r="G35" s="206"/>
      <c r="H35" s="206"/>
      <c r="I35" s="206"/>
      <c r="J35" s="206"/>
      <c r="K35" s="206"/>
      <c r="L35" s="206"/>
      <c r="M35" s="206"/>
    </row>
    <row r="37" spans="1:16">
      <c r="E37" s="148"/>
    </row>
    <row r="38" spans="1:16">
      <c r="A38"/>
    </row>
    <row r="39" spans="1:16">
      <c r="A39"/>
    </row>
    <row r="40" spans="1:16">
      <c r="A40"/>
    </row>
    <row r="41" spans="1:16">
      <c r="A41"/>
    </row>
    <row r="42" spans="1:16">
      <c r="A42"/>
    </row>
    <row r="43" spans="1:16">
      <c r="A43"/>
    </row>
  </sheetData>
  <mergeCells count="15">
    <mergeCell ref="A5:A6"/>
    <mergeCell ref="B5:B6"/>
    <mergeCell ref="O5:O6"/>
    <mergeCell ref="P5:P6"/>
    <mergeCell ref="A1:P1"/>
    <mergeCell ref="A2:P2"/>
    <mergeCell ref="A3:P3"/>
    <mergeCell ref="A7:A13"/>
    <mergeCell ref="P7:P13"/>
    <mergeCell ref="A28:A34"/>
    <mergeCell ref="P28:P34"/>
    <mergeCell ref="A21:A27"/>
    <mergeCell ref="P21:P27"/>
    <mergeCell ref="A14:A20"/>
    <mergeCell ref="P14:P20"/>
  </mergeCells>
  <printOptions horizontalCentered="1"/>
  <pageMargins left="0" right="0" top="0.74803149606299213" bottom="0" header="0" footer="0"/>
  <pageSetup paperSize="9" scale="65"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Q26"/>
  <sheetViews>
    <sheetView rightToLeft="1" view="pageBreakPreview" topLeftCell="A4" zoomScaleNormal="100" zoomScaleSheetLayoutView="100" workbookViewId="0">
      <selection activeCell="C13" sqref="C13"/>
    </sheetView>
  </sheetViews>
  <sheetFormatPr defaultRowHeight="14.5"/>
  <cols>
    <col min="1" max="1" width="12.6328125" style="84" customWidth="1"/>
    <col min="2" max="2" width="8.08984375" customWidth="1"/>
    <col min="3" max="4" width="11.90625" bestFit="1" customWidth="1"/>
    <col min="5" max="9" width="10" bestFit="1" customWidth="1"/>
    <col min="10" max="10" width="10.36328125" customWidth="1"/>
    <col min="11" max="11" width="12.36328125" bestFit="1" customWidth="1"/>
    <col min="12" max="12" width="8.90625" bestFit="1" customWidth="1"/>
    <col min="13" max="13" width="8.90625" customWidth="1"/>
    <col min="14" max="14" width="11.36328125" customWidth="1"/>
    <col min="15" max="15" width="12.36328125" customWidth="1"/>
    <col min="16" max="16" width="16.08984375" customWidth="1"/>
    <col min="17" max="17" width="7.36328125" customWidth="1"/>
  </cols>
  <sheetData>
    <row r="1" spans="1:16" s="9" customFormat="1" ht="24.5">
      <c r="A1" s="1183" t="s">
        <v>453</v>
      </c>
      <c r="B1" s="1183"/>
      <c r="C1" s="1183"/>
      <c r="D1" s="1183"/>
      <c r="E1" s="1183"/>
      <c r="F1" s="1183"/>
      <c r="G1" s="1183"/>
      <c r="H1" s="1183"/>
      <c r="I1" s="1183"/>
      <c r="J1" s="1183"/>
      <c r="K1" s="1183"/>
      <c r="L1" s="1183"/>
      <c r="M1" s="1183"/>
      <c r="N1" s="1183"/>
      <c r="O1" s="1183"/>
      <c r="P1" s="1183"/>
    </row>
    <row r="2" spans="1:16" s="9" customFormat="1" ht="15.5">
      <c r="A2" s="1262" t="s">
        <v>430</v>
      </c>
      <c r="B2" s="1262"/>
      <c r="C2" s="1262"/>
      <c r="D2" s="1262"/>
      <c r="E2" s="1262"/>
      <c r="F2" s="1262"/>
      <c r="G2" s="1262"/>
      <c r="H2" s="1262"/>
      <c r="I2" s="1262"/>
      <c r="J2" s="1262"/>
      <c r="K2" s="1262"/>
      <c r="L2" s="1262"/>
      <c r="M2" s="1262"/>
      <c r="N2" s="1262"/>
      <c r="O2" s="1262"/>
      <c r="P2" s="1262"/>
    </row>
    <row r="3" spans="1:16" s="9" customFormat="1" ht="18.75" customHeight="1">
      <c r="A3" s="1185">
        <v>2021</v>
      </c>
      <c r="B3" s="1185"/>
      <c r="C3" s="1185"/>
      <c r="D3" s="1185"/>
      <c r="E3" s="1185"/>
      <c r="F3" s="1185"/>
      <c r="G3" s="1185"/>
      <c r="H3" s="1185"/>
      <c r="I3" s="1185"/>
      <c r="J3" s="1185"/>
      <c r="K3" s="1185"/>
      <c r="L3" s="1185"/>
      <c r="M3" s="1185"/>
      <c r="N3" s="1185"/>
      <c r="O3" s="1185"/>
      <c r="P3" s="1185"/>
    </row>
    <row r="4" spans="1:16" s="9" customFormat="1" ht="26.25" customHeight="1">
      <c r="A4" s="998" t="s">
        <v>347</v>
      </c>
      <c r="B4" s="999"/>
      <c r="C4" s="998"/>
      <c r="D4" s="1000"/>
      <c r="E4" s="1000"/>
      <c r="F4" s="1000"/>
      <c r="G4" s="1000"/>
      <c r="H4" s="1000"/>
      <c r="I4" s="1000"/>
      <c r="J4" s="1000"/>
      <c r="K4" s="1000"/>
      <c r="L4" s="1000"/>
      <c r="M4" s="1000"/>
      <c r="N4" s="1000"/>
      <c r="O4" s="999"/>
      <c r="P4" s="997" t="s">
        <v>340</v>
      </c>
    </row>
    <row r="5" spans="1:16" ht="42.75" customHeight="1">
      <c r="A5" s="1312" t="s">
        <v>356</v>
      </c>
      <c r="B5" s="1314" t="s">
        <v>331</v>
      </c>
      <c r="C5" s="974" t="s">
        <v>583</v>
      </c>
      <c r="D5" s="974" t="s">
        <v>325</v>
      </c>
      <c r="E5" s="974" t="s">
        <v>323</v>
      </c>
      <c r="F5" s="974" t="s">
        <v>388</v>
      </c>
      <c r="G5" s="974" t="s">
        <v>326</v>
      </c>
      <c r="H5" s="974" t="s">
        <v>389</v>
      </c>
      <c r="I5" s="974" t="s">
        <v>324</v>
      </c>
      <c r="J5" s="974" t="s">
        <v>87</v>
      </c>
      <c r="K5" s="974" t="s">
        <v>88</v>
      </c>
      <c r="L5" s="974" t="s">
        <v>390</v>
      </c>
      <c r="M5" s="974" t="s">
        <v>91</v>
      </c>
      <c r="N5" s="974" t="s">
        <v>12</v>
      </c>
      <c r="O5" s="1316" t="s">
        <v>355</v>
      </c>
      <c r="P5" s="1318" t="s">
        <v>370</v>
      </c>
    </row>
    <row r="6" spans="1:16" ht="55.5" customHeight="1">
      <c r="A6" s="1313"/>
      <c r="B6" s="1315"/>
      <c r="C6" s="975" t="s">
        <v>783</v>
      </c>
      <c r="D6" s="975" t="s">
        <v>363</v>
      </c>
      <c r="E6" s="975" t="s">
        <v>364</v>
      </c>
      <c r="F6" s="975" t="s">
        <v>392</v>
      </c>
      <c r="G6" s="975" t="s">
        <v>365</v>
      </c>
      <c r="H6" s="975" t="s">
        <v>393</v>
      </c>
      <c r="I6" s="975" t="s">
        <v>366</v>
      </c>
      <c r="J6" s="975" t="s">
        <v>367</v>
      </c>
      <c r="K6" s="975" t="s">
        <v>368</v>
      </c>
      <c r="L6" s="975" t="s">
        <v>394</v>
      </c>
      <c r="M6" s="975" t="s">
        <v>95</v>
      </c>
      <c r="N6" s="975" t="s">
        <v>9</v>
      </c>
      <c r="O6" s="1317"/>
      <c r="P6" s="1319"/>
    </row>
    <row r="7" spans="1:16" ht="21" customHeight="1">
      <c r="A7" s="1311" t="s">
        <v>357</v>
      </c>
      <c r="B7" s="474" t="s">
        <v>332</v>
      </c>
      <c r="C7" s="476">
        <v>93153.153009600006</v>
      </c>
      <c r="D7" s="476">
        <v>11372.458719599999</v>
      </c>
      <c r="E7" s="476">
        <v>9215.5258566000011</v>
      </c>
      <c r="F7" s="476">
        <v>6117.2064000000009</v>
      </c>
      <c r="G7" s="476">
        <v>25480.550457000005</v>
      </c>
      <c r="H7" s="476">
        <v>11553.20478</v>
      </c>
      <c r="I7" s="476">
        <v>10562.214915</v>
      </c>
      <c r="J7" s="476">
        <v>1217.6234999999999</v>
      </c>
      <c r="K7" s="476">
        <v>11735.792640000001</v>
      </c>
      <c r="L7" s="476">
        <v>5613.781500000001</v>
      </c>
      <c r="M7" s="476">
        <v>6562.0344600000008</v>
      </c>
      <c r="N7" s="476">
        <f>SUM(C7:M7)</f>
        <v>192583.54623779998</v>
      </c>
      <c r="O7" s="475" t="s">
        <v>352</v>
      </c>
      <c r="P7" s="1241" t="s">
        <v>303</v>
      </c>
    </row>
    <row r="8" spans="1:16" ht="21" customHeight="1">
      <c r="A8" s="1308"/>
      <c r="B8" s="695" t="s">
        <v>333</v>
      </c>
      <c r="C8" s="771"/>
      <c r="D8" s="771"/>
      <c r="E8" s="771">
        <v>2155.9356000000002</v>
      </c>
      <c r="F8" s="771">
        <v>29367.971460000001</v>
      </c>
      <c r="G8" s="771"/>
      <c r="H8" s="771">
        <v>10609.953840000002</v>
      </c>
      <c r="I8" s="771"/>
      <c r="J8" s="771">
        <v>13109.3860518</v>
      </c>
      <c r="K8" s="771">
        <v>21444.402600000001</v>
      </c>
      <c r="L8" s="771"/>
      <c r="M8" s="771"/>
      <c r="N8" s="771">
        <f t="shared" ref="N8:N11" si="0">SUM(C8:M8)</f>
        <v>76687.649551800001</v>
      </c>
      <c r="O8" s="755" t="s">
        <v>353</v>
      </c>
      <c r="P8" s="1242"/>
    </row>
    <row r="9" spans="1:16" s="9" customFormat="1" ht="21" customHeight="1">
      <c r="A9" s="1308"/>
      <c r="B9" s="126" t="s">
        <v>334</v>
      </c>
      <c r="C9" s="154"/>
      <c r="D9" s="154"/>
      <c r="E9" s="154"/>
      <c r="F9" s="154"/>
      <c r="G9" s="154">
        <v>74.293560000000014</v>
      </c>
      <c r="H9" s="654">
        <v>41.522778000000002</v>
      </c>
      <c r="I9" s="154"/>
      <c r="J9" s="154">
        <v>2644.3755000000001</v>
      </c>
      <c r="K9" s="154"/>
      <c r="L9" s="154"/>
      <c r="M9" s="154"/>
      <c r="N9" s="154">
        <f t="shared" si="0"/>
        <v>2760.1918380000002</v>
      </c>
      <c r="O9" s="470" t="s">
        <v>354</v>
      </c>
      <c r="P9" s="1242"/>
    </row>
    <row r="10" spans="1:16" s="9" customFormat="1" ht="21" customHeight="1">
      <c r="A10" s="1308"/>
      <c r="B10" s="772" t="s">
        <v>395</v>
      </c>
      <c r="C10" s="773"/>
      <c r="D10" s="774">
        <v>8323.9059600000019</v>
      </c>
      <c r="E10" s="774"/>
      <c r="F10" s="774">
        <v>1409.4669600000002</v>
      </c>
      <c r="G10" s="774"/>
      <c r="H10" s="774"/>
      <c r="I10" s="774"/>
      <c r="J10" s="774">
        <v>1315.5804000000001</v>
      </c>
      <c r="K10" s="774">
        <v>26820.01152</v>
      </c>
      <c r="L10" s="774"/>
      <c r="M10" s="774"/>
      <c r="N10" s="774">
        <f t="shared" si="0"/>
        <v>37868.964840000001</v>
      </c>
      <c r="O10" s="775" t="s">
        <v>406</v>
      </c>
      <c r="P10" s="1242"/>
    </row>
    <row r="11" spans="1:16" ht="21" customHeight="1">
      <c r="A11" s="1308"/>
      <c r="B11" s="163" t="s">
        <v>734</v>
      </c>
      <c r="C11" s="166"/>
      <c r="D11" s="166">
        <v>838.44126000000006</v>
      </c>
      <c r="E11" s="166"/>
      <c r="F11" s="166"/>
      <c r="G11" s="166"/>
      <c r="H11" s="166"/>
      <c r="I11" s="166"/>
      <c r="J11" s="166"/>
      <c r="K11" s="166"/>
      <c r="L11" s="166"/>
      <c r="M11" s="166"/>
      <c r="N11" s="166">
        <f t="shared" si="0"/>
        <v>838.44126000000006</v>
      </c>
      <c r="O11" s="471" t="s">
        <v>565</v>
      </c>
      <c r="P11" s="1242"/>
    </row>
    <row r="12" spans="1:16" ht="21" customHeight="1">
      <c r="A12" s="1309"/>
      <c r="B12" s="715" t="s">
        <v>404</v>
      </c>
      <c r="C12" s="770"/>
      <c r="D12" s="770"/>
      <c r="E12" s="770"/>
      <c r="F12" s="770"/>
      <c r="G12" s="770"/>
      <c r="H12" s="770"/>
      <c r="I12" s="770"/>
      <c r="J12" s="770">
        <v>7069.0120199999992</v>
      </c>
      <c r="K12" s="770"/>
      <c r="L12" s="770"/>
      <c r="M12" s="770"/>
      <c r="N12" s="770">
        <f>SUM(C12:M12)</f>
        <v>7069.0120199999992</v>
      </c>
      <c r="O12" s="744" t="s">
        <v>407</v>
      </c>
      <c r="P12" s="1242"/>
    </row>
    <row r="13" spans="1:16" ht="21" customHeight="1">
      <c r="A13" s="1310"/>
      <c r="B13" s="652" t="s">
        <v>12</v>
      </c>
      <c r="C13" s="653">
        <f t="shared" ref="C13:N13" si="1">SUM(C7:C12)</f>
        <v>93153.153009600006</v>
      </c>
      <c r="D13" s="653">
        <f t="shared" si="1"/>
        <v>20534.805939600003</v>
      </c>
      <c r="E13" s="653">
        <f t="shared" si="1"/>
        <v>11371.461456600002</v>
      </c>
      <c r="F13" s="653">
        <f t="shared" si="1"/>
        <v>36894.644820000001</v>
      </c>
      <c r="G13" s="653">
        <f t="shared" si="1"/>
        <v>25554.844017000003</v>
      </c>
      <c r="H13" s="653">
        <f t="shared" si="1"/>
        <v>22204.681398000001</v>
      </c>
      <c r="I13" s="653">
        <f t="shared" si="1"/>
        <v>10562.214915</v>
      </c>
      <c r="J13" s="653">
        <f t="shared" si="1"/>
        <v>25355.977471799997</v>
      </c>
      <c r="K13" s="653">
        <f t="shared" si="1"/>
        <v>60000.206760000001</v>
      </c>
      <c r="L13" s="653">
        <f t="shared" si="1"/>
        <v>5613.781500000001</v>
      </c>
      <c r="M13" s="653">
        <f t="shared" si="1"/>
        <v>6562.0344600000008</v>
      </c>
      <c r="N13" s="653">
        <f t="shared" si="1"/>
        <v>317807.80574760004</v>
      </c>
      <c r="O13" s="460" t="s">
        <v>9</v>
      </c>
      <c r="P13" s="1243"/>
    </row>
    <row r="14" spans="1:16" ht="21" customHeight="1">
      <c r="A14" s="1307" t="s">
        <v>1015</v>
      </c>
      <c r="B14" s="776" t="s">
        <v>332</v>
      </c>
      <c r="C14" s="777">
        <v>2075.1652600000002</v>
      </c>
      <c r="D14" s="777">
        <v>389.88299999999998</v>
      </c>
      <c r="E14" s="777">
        <v>219.63112000000001</v>
      </c>
      <c r="F14" s="777"/>
      <c r="G14" s="777">
        <v>172.87700000000001</v>
      </c>
      <c r="H14" s="777"/>
      <c r="I14" s="777">
        <v>55.258000000000003</v>
      </c>
      <c r="J14" s="786">
        <v>14.729340000000001</v>
      </c>
      <c r="K14" s="777">
        <v>656.49299999999994</v>
      </c>
      <c r="L14" s="787"/>
      <c r="M14" s="787">
        <v>778.37199999999996</v>
      </c>
      <c r="N14" s="777">
        <f>SUM(C14:M14)</f>
        <v>4362.4087199999994</v>
      </c>
      <c r="O14" s="753" t="s">
        <v>352</v>
      </c>
      <c r="P14" s="1241" t="s">
        <v>521</v>
      </c>
    </row>
    <row r="15" spans="1:16" ht="21" customHeight="1">
      <c r="A15" s="1308"/>
      <c r="B15" s="668" t="s">
        <v>333</v>
      </c>
      <c r="C15" s="669"/>
      <c r="D15" s="669"/>
      <c r="E15" s="669">
        <v>80</v>
      </c>
      <c r="F15" s="669">
        <v>363.21199999999999</v>
      </c>
      <c r="G15" s="669"/>
      <c r="H15" s="669"/>
      <c r="I15" s="669"/>
      <c r="J15" s="669">
        <v>893.98700000000008</v>
      </c>
      <c r="K15" s="669">
        <v>7.9871999999999996</v>
      </c>
      <c r="L15" s="669"/>
      <c r="M15" s="669"/>
      <c r="N15" s="669">
        <f t="shared" ref="N15:N18" si="2">SUM(C15:M15)</f>
        <v>1345.1862000000001</v>
      </c>
      <c r="O15" s="461" t="s">
        <v>353</v>
      </c>
      <c r="P15" s="1242"/>
    </row>
    <row r="16" spans="1:16" s="9" customFormat="1" ht="21" customHeight="1">
      <c r="A16" s="1308"/>
      <c r="B16" s="772" t="s">
        <v>334</v>
      </c>
      <c r="C16" s="774"/>
      <c r="D16" s="774"/>
      <c r="E16" s="774"/>
      <c r="F16" s="774"/>
      <c r="G16" s="774">
        <v>4.1269999999999998</v>
      </c>
      <c r="H16" s="788">
        <v>0.120562</v>
      </c>
      <c r="I16" s="774"/>
      <c r="J16" s="774"/>
      <c r="K16" s="774"/>
      <c r="L16" s="774"/>
      <c r="M16" s="774"/>
      <c r="N16" s="774">
        <f t="shared" si="2"/>
        <v>4.2475619999999994</v>
      </c>
      <c r="O16" s="775" t="s">
        <v>354</v>
      </c>
      <c r="P16" s="1242"/>
    </row>
    <row r="17" spans="1:17" s="9" customFormat="1" ht="21" customHeight="1">
      <c r="A17" s="1309"/>
      <c r="B17" s="244" t="s">
        <v>921</v>
      </c>
      <c r="C17" s="485"/>
      <c r="D17" s="671">
        <v>85</v>
      </c>
      <c r="E17" s="485"/>
      <c r="F17" s="485"/>
      <c r="G17" s="485"/>
      <c r="H17" s="485"/>
      <c r="I17" s="485"/>
      <c r="J17" s="485"/>
      <c r="K17" s="485"/>
      <c r="L17" s="485"/>
      <c r="M17" s="485"/>
      <c r="N17" s="485">
        <f>SUM(C17:M17)</f>
        <v>85</v>
      </c>
      <c r="O17" s="486" t="s">
        <v>565</v>
      </c>
      <c r="P17" s="1242"/>
    </row>
    <row r="18" spans="1:17" s="9" customFormat="1" ht="21" customHeight="1">
      <c r="A18" s="1309"/>
      <c r="B18" s="715" t="s">
        <v>395</v>
      </c>
      <c r="C18" s="773"/>
      <c r="D18" s="770"/>
      <c r="E18" s="770"/>
      <c r="F18" s="770"/>
      <c r="G18" s="770"/>
      <c r="H18" s="770"/>
      <c r="I18" s="770"/>
      <c r="J18" s="770">
        <v>61.92</v>
      </c>
      <c r="K18" s="770">
        <v>1572.2330000000002</v>
      </c>
      <c r="L18" s="770"/>
      <c r="M18" s="770"/>
      <c r="N18" s="770">
        <f t="shared" si="2"/>
        <v>1634.1530000000002</v>
      </c>
      <c r="O18" s="744" t="s">
        <v>406</v>
      </c>
      <c r="P18" s="1242"/>
      <c r="Q18" s="656"/>
    </row>
    <row r="19" spans="1:17" ht="21" customHeight="1">
      <c r="A19" s="1309"/>
      <c r="B19" s="244" t="s">
        <v>404</v>
      </c>
      <c r="C19" s="485"/>
      <c r="D19" s="485"/>
      <c r="E19" s="485"/>
      <c r="F19" s="485"/>
      <c r="G19" s="485"/>
      <c r="H19" s="485"/>
      <c r="I19" s="485"/>
      <c r="J19" s="485">
        <v>414.63</v>
      </c>
      <c r="K19" s="485"/>
      <c r="L19" s="485"/>
      <c r="M19" s="485"/>
      <c r="N19" s="485">
        <f>SUM(C19:M19)</f>
        <v>414.63</v>
      </c>
      <c r="O19" s="486" t="s">
        <v>407</v>
      </c>
      <c r="P19" s="1242"/>
    </row>
    <row r="20" spans="1:17" ht="21" customHeight="1">
      <c r="A20" s="1310"/>
      <c r="B20" s="710" t="s">
        <v>12</v>
      </c>
      <c r="C20" s="789">
        <f t="shared" ref="C20:M20" si="3">SUM(C14:C18)</f>
        <v>2075.1652600000002</v>
      </c>
      <c r="D20" s="789">
        <f>SUM(D14:D17)</f>
        <v>474.88299999999998</v>
      </c>
      <c r="E20" s="789">
        <f t="shared" si="3"/>
        <v>299.63112000000001</v>
      </c>
      <c r="F20" s="789">
        <f t="shared" si="3"/>
        <v>363.21199999999999</v>
      </c>
      <c r="G20" s="789">
        <f t="shared" si="3"/>
        <v>177.00400000000002</v>
      </c>
      <c r="H20" s="789">
        <f t="shared" si="3"/>
        <v>0.120562</v>
      </c>
      <c r="I20" s="789">
        <f t="shared" si="3"/>
        <v>55.258000000000003</v>
      </c>
      <c r="J20" s="789">
        <f>SUM(J14:J19)</f>
        <v>1385.2663400000001</v>
      </c>
      <c r="K20" s="789">
        <f t="shared" si="3"/>
        <v>2236.7132000000001</v>
      </c>
      <c r="L20" s="789">
        <f t="shared" si="3"/>
        <v>0</v>
      </c>
      <c r="M20" s="789">
        <f t="shared" si="3"/>
        <v>778.37199999999996</v>
      </c>
      <c r="N20" s="789">
        <f>SUM(N14:N19)</f>
        <v>7845.6254819999995</v>
      </c>
      <c r="O20" s="790" t="s">
        <v>9</v>
      </c>
      <c r="P20" s="1243"/>
    </row>
    <row r="21" spans="1:17">
      <c r="N21" s="148"/>
    </row>
    <row r="22" spans="1:17">
      <c r="C22" s="149"/>
      <c r="D22" s="149"/>
      <c r="E22" s="149"/>
      <c r="F22" s="149"/>
      <c r="G22" s="149"/>
      <c r="H22" s="149"/>
      <c r="I22" s="149"/>
      <c r="J22" s="149"/>
      <c r="K22" s="149"/>
      <c r="L22" s="149"/>
      <c r="M22" s="149"/>
      <c r="N22" s="149"/>
    </row>
    <row r="23" spans="1:17">
      <c r="C23" s="149"/>
      <c r="D23" s="149"/>
      <c r="E23" s="149"/>
      <c r="F23" s="149"/>
      <c r="G23" s="149"/>
      <c r="H23" s="149"/>
      <c r="I23" s="149"/>
      <c r="J23" s="149"/>
      <c r="K23" s="149"/>
      <c r="L23" s="149"/>
      <c r="M23" s="516"/>
      <c r="N23" s="149"/>
    </row>
    <row r="24" spans="1:17">
      <c r="A24"/>
      <c r="C24" s="149"/>
      <c r="D24" s="149"/>
      <c r="E24" s="149"/>
      <c r="F24" s="149"/>
      <c r="G24" s="149"/>
      <c r="H24" s="149"/>
      <c r="I24" s="149"/>
      <c r="J24" s="149"/>
      <c r="K24" s="149"/>
      <c r="L24" s="149"/>
      <c r="M24" s="149"/>
      <c r="N24" s="149"/>
    </row>
    <row r="25" spans="1:17">
      <c r="A25"/>
      <c r="C25" s="149"/>
      <c r="D25" s="149"/>
      <c r="E25" s="149"/>
      <c r="F25" s="149"/>
      <c r="G25" s="149"/>
      <c r="H25" s="149"/>
      <c r="I25" s="149"/>
      <c r="J25" s="149"/>
      <c r="K25" s="149"/>
      <c r="L25" s="149"/>
      <c r="M25" s="149"/>
      <c r="N25" s="149"/>
    </row>
    <row r="26" spans="1:17">
      <c r="A26"/>
      <c r="C26" s="149"/>
      <c r="D26" s="149"/>
      <c r="E26" s="149"/>
      <c r="F26" s="149"/>
      <c r="G26" s="149"/>
      <c r="H26" s="149"/>
      <c r="I26" s="149"/>
      <c r="J26" s="149"/>
      <c r="K26" s="149"/>
      <c r="L26" s="149"/>
      <c r="M26" s="149"/>
      <c r="N26" s="149"/>
      <c r="P26" s="655"/>
    </row>
  </sheetData>
  <mergeCells count="11">
    <mergeCell ref="A1:P1"/>
    <mergeCell ref="A2:P2"/>
    <mergeCell ref="A3:P3"/>
    <mergeCell ref="A14:A20"/>
    <mergeCell ref="P14:P20"/>
    <mergeCell ref="A7:A13"/>
    <mergeCell ref="P7:P13"/>
    <mergeCell ref="A5:A6"/>
    <mergeCell ref="B5:B6"/>
    <mergeCell ref="O5:O6"/>
    <mergeCell ref="P5:P6"/>
  </mergeCells>
  <printOptions horizontalCentered="1"/>
  <pageMargins left="0" right="0" top="0.74803149606299213" bottom="0" header="0" footer="0"/>
  <pageSetup paperSize="9" scale="73"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R39"/>
  <sheetViews>
    <sheetView rightToLeft="1" view="pageBreakPreview" topLeftCell="A17" zoomScale="82" zoomScaleNormal="100" zoomScaleSheetLayoutView="82" workbookViewId="0">
      <selection activeCell="C13" sqref="C13"/>
    </sheetView>
  </sheetViews>
  <sheetFormatPr defaultRowHeight="14.5"/>
  <cols>
    <col min="1" max="1" width="13" style="84" customWidth="1"/>
    <col min="2" max="2" width="9" bestFit="1" customWidth="1"/>
    <col min="3" max="3" width="13.7265625" customWidth="1"/>
    <col min="4" max="4" width="18.26953125" bestFit="1" customWidth="1"/>
    <col min="5" max="5" width="13" customWidth="1"/>
    <col min="6" max="7" width="12.08984375" bestFit="1" customWidth="1"/>
    <col min="8" max="9" width="10.6328125" bestFit="1" customWidth="1"/>
    <col min="10" max="11" width="12.08984375" bestFit="1" customWidth="1"/>
    <col min="12" max="13" width="10.6328125" bestFit="1" customWidth="1"/>
    <col min="14" max="14" width="13.08984375" bestFit="1" customWidth="1"/>
    <col min="15" max="15" width="12.90625" customWidth="1"/>
    <col min="16" max="16" width="13.90625" customWidth="1"/>
    <col min="17" max="17" width="27.36328125" customWidth="1"/>
  </cols>
  <sheetData>
    <row r="1" spans="1:18" s="9" customFormat="1" ht="24.5">
      <c r="A1" s="1183" t="s">
        <v>911</v>
      </c>
      <c r="B1" s="1183"/>
      <c r="C1" s="1183"/>
      <c r="D1" s="1183"/>
      <c r="E1" s="1183"/>
      <c r="F1" s="1183"/>
      <c r="G1" s="1183"/>
      <c r="H1" s="1183"/>
      <c r="I1" s="1183"/>
      <c r="J1" s="1183"/>
      <c r="K1" s="1183"/>
      <c r="L1" s="1183"/>
      <c r="M1" s="1183"/>
      <c r="N1" s="1183"/>
      <c r="O1" s="1183"/>
      <c r="P1" s="1183"/>
    </row>
    <row r="2" spans="1:18" s="9" customFormat="1" ht="31.5" customHeight="1">
      <c r="A2" s="1262" t="s">
        <v>540</v>
      </c>
      <c r="B2" s="1262"/>
      <c r="C2" s="1262"/>
      <c r="D2" s="1262"/>
      <c r="E2" s="1262"/>
      <c r="F2" s="1262"/>
      <c r="G2" s="1262"/>
      <c r="H2" s="1262"/>
      <c r="I2" s="1262"/>
      <c r="J2" s="1262"/>
      <c r="K2" s="1262"/>
      <c r="L2" s="1262"/>
      <c r="M2" s="1262"/>
      <c r="N2" s="1262"/>
      <c r="O2" s="1262"/>
      <c r="P2" s="1262"/>
    </row>
    <row r="3" spans="1:18" s="9" customFormat="1" ht="18.75" customHeight="1">
      <c r="A3" s="1185">
        <v>2021</v>
      </c>
      <c r="B3" s="1185"/>
      <c r="C3" s="1185"/>
      <c r="D3" s="1185"/>
      <c r="E3" s="1185"/>
      <c r="F3" s="1185"/>
      <c r="G3" s="1185"/>
      <c r="H3" s="1185"/>
      <c r="I3" s="1185"/>
      <c r="J3" s="1185"/>
      <c r="K3" s="1185"/>
      <c r="L3" s="1185"/>
      <c r="M3" s="1185"/>
      <c r="N3" s="1185"/>
      <c r="O3" s="1185"/>
      <c r="P3" s="1185"/>
    </row>
    <row r="4" spans="1:18" s="9" customFormat="1" ht="17.25" customHeight="1">
      <c r="A4" s="998" t="s">
        <v>346</v>
      </c>
      <c r="B4" s="999"/>
      <c r="C4" s="998"/>
      <c r="D4" s="1000"/>
      <c r="E4" s="1000"/>
      <c r="F4" s="1000"/>
      <c r="G4" s="1000"/>
      <c r="H4" s="1000"/>
      <c r="I4" s="1000"/>
      <c r="J4" s="1000"/>
      <c r="K4" s="1000"/>
      <c r="L4" s="1000"/>
      <c r="M4" s="1000"/>
      <c r="N4" s="1000"/>
      <c r="O4" s="999"/>
      <c r="P4" s="997" t="s">
        <v>341</v>
      </c>
    </row>
    <row r="5" spans="1:18" ht="42.75" customHeight="1">
      <c r="A5" s="1312" t="s">
        <v>422</v>
      </c>
      <c r="B5" s="1314" t="s">
        <v>331</v>
      </c>
      <c r="C5" s="974" t="s">
        <v>583</v>
      </c>
      <c r="D5" s="974" t="s">
        <v>325</v>
      </c>
      <c r="E5" s="974" t="s">
        <v>323</v>
      </c>
      <c r="F5" s="974" t="s">
        <v>388</v>
      </c>
      <c r="G5" s="974" t="s">
        <v>326</v>
      </c>
      <c r="H5" s="974" t="s">
        <v>389</v>
      </c>
      <c r="I5" s="974" t="s">
        <v>324</v>
      </c>
      <c r="J5" s="974" t="s">
        <v>87</v>
      </c>
      <c r="K5" s="974" t="s">
        <v>88</v>
      </c>
      <c r="L5" s="974" t="s">
        <v>390</v>
      </c>
      <c r="M5" s="974" t="s">
        <v>91</v>
      </c>
      <c r="N5" s="974" t="s">
        <v>12</v>
      </c>
      <c r="O5" s="1316" t="s">
        <v>355</v>
      </c>
      <c r="P5" s="1318" t="s">
        <v>423</v>
      </c>
    </row>
    <row r="6" spans="1:18" ht="55.5" customHeight="1">
      <c r="A6" s="1313"/>
      <c r="B6" s="1315"/>
      <c r="C6" s="975" t="s">
        <v>783</v>
      </c>
      <c r="D6" s="975" t="s">
        <v>363</v>
      </c>
      <c r="E6" s="975" t="s">
        <v>364</v>
      </c>
      <c r="F6" s="975" t="s">
        <v>392</v>
      </c>
      <c r="G6" s="975" t="s">
        <v>365</v>
      </c>
      <c r="H6" s="975" t="s">
        <v>393</v>
      </c>
      <c r="I6" s="975" t="s">
        <v>366</v>
      </c>
      <c r="J6" s="975" t="s">
        <v>367</v>
      </c>
      <c r="K6" s="975" t="s">
        <v>372</v>
      </c>
      <c r="L6" s="975" t="s">
        <v>394</v>
      </c>
      <c r="M6" s="975" t="s">
        <v>95</v>
      </c>
      <c r="N6" s="975" t="s">
        <v>9</v>
      </c>
      <c r="O6" s="1317"/>
      <c r="P6" s="1319"/>
    </row>
    <row r="7" spans="1:18" ht="19.5" customHeight="1">
      <c r="A7" s="1328" t="s">
        <v>790</v>
      </c>
      <c r="B7" s="1094" t="s">
        <v>332</v>
      </c>
      <c r="C7" s="1095">
        <v>58615.199999999997</v>
      </c>
      <c r="D7" s="1095">
        <v>322296</v>
      </c>
      <c r="E7" s="1095">
        <v>6362</v>
      </c>
      <c r="F7" s="1095">
        <v>225676</v>
      </c>
      <c r="G7" s="1095">
        <v>1123370</v>
      </c>
      <c r="H7" s="1095">
        <v>450799</v>
      </c>
      <c r="I7" s="1095">
        <v>321820.88</v>
      </c>
      <c r="J7" s="1095">
        <v>29270</v>
      </c>
      <c r="K7" s="1095"/>
      <c r="L7" s="1095">
        <v>205023</v>
      </c>
      <c r="M7" s="1095">
        <v>19168</v>
      </c>
      <c r="N7" s="1095">
        <f>SUM(C7:M7)</f>
        <v>2762400.08</v>
      </c>
      <c r="O7" s="1096" t="s">
        <v>352</v>
      </c>
      <c r="P7" s="1325" t="s">
        <v>795</v>
      </c>
      <c r="R7" s="205"/>
    </row>
    <row r="8" spans="1:18" ht="19.5" customHeight="1">
      <c r="A8" s="1329"/>
      <c r="B8" s="776" t="s">
        <v>333</v>
      </c>
      <c r="C8" s="791"/>
      <c r="D8" s="791"/>
      <c r="E8" s="791"/>
      <c r="F8" s="791">
        <v>850520</v>
      </c>
      <c r="G8" s="791"/>
      <c r="H8" s="791">
        <v>404253</v>
      </c>
      <c r="I8" s="791"/>
      <c r="J8" s="791">
        <v>18030</v>
      </c>
      <c r="K8" s="791">
        <v>859479.56</v>
      </c>
      <c r="L8" s="791"/>
      <c r="M8" s="791"/>
      <c r="N8" s="791">
        <f>SUM(C8:M8)</f>
        <v>2132282.56</v>
      </c>
      <c r="O8" s="792" t="s">
        <v>353</v>
      </c>
      <c r="P8" s="1326"/>
    </row>
    <row r="9" spans="1:18" s="9" customFormat="1" ht="19.5" customHeight="1">
      <c r="A9" s="1329"/>
      <c r="B9" s="126" t="s">
        <v>334</v>
      </c>
      <c r="C9" s="178"/>
      <c r="D9" s="178"/>
      <c r="E9" s="178"/>
      <c r="F9" s="178"/>
      <c r="G9" s="178"/>
      <c r="H9" s="178"/>
      <c r="I9" s="178"/>
      <c r="J9" s="178">
        <v>83291</v>
      </c>
      <c r="K9" s="178"/>
      <c r="L9" s="178"/>
      <c r="M9" s="178"/>
      <c r="N9" s="178">
        <f>SUM(C9:M9)</f>
        <v>83291</v>
      </c>
      <c r="O9" s="470" t="s">
        <v>354</v>
      </c>
      <c r="P9" s="1326"/>
    </row>
    <row r="10" spans="1:18" s="9" customFormat="1" ht="19.5" customHeight="1">
      <c r="A10" s="1329"/>
      <c r="B10" s="772" t="s">
        <v>395</v>
      </c>
      <c r="C10" s="793"/>
      <c r="D10" s="793">
        <v>384594</v>
      </c>
      <c r="E10" s="793"/>
      <c r="F10" s="793">
        <v>59940</v>
      </c>
      <c r="G10" s="793"/>
      <c r="H10" s="793"/>
      <c r="I10" s="793"/>
      <c r="J10" s="793">
        <v>61920</v>
      </c>
      <c r="K10" s="793"/>
      <c r="L10" s="793"/>
      <c r="M10" s="793"/>
      <c r="N10" s="793">
        <f>SUM(C10:M10)</f>
        <v>506454</v>
      </c>
      <c r="O10" s="775" t="s">
        <v>406</v>
      </c>
      <c r="P10" s="1326"/>
    </row>
    <row r="11" spans="1:18" ht="19.5" customHeight="1">
      <c r="A11" s="1330"/>
      <c r="B11" s="481" t="s">
        <v>96</v>
      </c>
      <c r="C11" s="482">
        <f>SUM(C7:C10)</f>
        <v>58615.199999999997</v>
      </c>
      <c r="D11" s="482">
        <f>SUM(D7:D10)</f>
        <v>706890</v>
      </c>
      <c r="E11" s="482">
        <f t="shared" ref="E11:M11" si="0">SUM(E7:E10)</f>
        <v>6362</v>
      </c>
      <c r="F11" s="482">
        <f t="shared" si="0"/>
        <v>1136136</v>
      </c>
      <c r="G11" s="482">
        <f t="shared" si="0"/>
        <v>1123370</v>
      </c>
      <c r="H11" s="482">
        <f t="shared" si="0"/>
        <v>855052</v>
      </c>
      <c r="I11" s="482">
        <f t="shared" si="0"/>
        <v>321820.88</v>
      </c>
      <c r="J11" s="482">
        <f t="shared" si="0"/>
        <v>192511</v>
      </c>
      <c r="K11" s="482">
        <f t="shared" si="0"/>
        <v>859479.56</v>
      </c>
      <c r="L11" s="482">
        <f t="shared" si="0"/>
        <v>205023</v>
      </c>
      <c r="M11" s="482">
        <f t="shared" si="0"/>
        <v>19168</v>
      </c>
      <c r="N11" s="482">
        <f>SUM(N7:N10)</f>
        <v>5484427.6400000006</v>
      </c>
      <c r="O11" s="483" t="s">
        <v>9</v>
      </c>
      <c r="P11" s="1327"/>
    </row>
    <row r="12" spans="1:18" ht="19.5" customHeight="1">
      <c r="A12" s="1331" t="s">
        <v>791</v>
      </c>
      <c r="B12" s="1097" t="s">
        <v>332</v>
      </c>
      <c r="C12" s="791">
        <v>2075165.26</v>
      </c>
      <c r="D12" s="791">
        <v>389883</v>
      </c>
      <c r="E12" s="791">
        <v>219631.12</v>
      </c>
      <c r="F12" s="791"/>
      <c r="G12" s="791">
        <v>172877</v>
      </c>
      <c r="H12" s="791"/>
      <c r="I12" s="791">
        <v>55258</v>
      </c>
      <c r="J12" s="791">
        <v>14729.34</v>
      </c>
      <c r="K12" s="791">
        <v>656493</v>
      </c>
      <c r="L12" s="791"/>
      <c r="M12" s="791">
        <v>778372</v>
      </c>
      <c r="N12" s="791">
        <f>SUM(C12:M12)</f>
        <v>4362408.72</v>
      </c>
      <c r="O12" s="794" t="s">
        <v>352</v>
      </c>
      <c r="P12" s="1325" t="s">
        <v>796</v>
      </c>
    </row>
    <row r="13" spans="1:18" ht="19.5" customHeight="1">
      <c r="A13" s="1329"/>
      <c r="B13" s="1098" t="s">
        <v>333</v>
      </c>
      <c r="C13" s="178"/>
      <c r="D13" s="178"/>
      <c r="E13" s="178">
        <v>80000</v>
      </c>
      <c r="F13" s="178">
        <v>363212</v>
      </c>
      <c r="G13" s="178"/>
      <c r="H13" s="178"/>
      <c r="I13" s="178"/>
      <c r="J13" s="178">
        <v>893987</v>
      </c>
      <c r="K13" s="178">
        <v>7987.2</v>
      </c>
      <c r="L13" s="178"/>
      <c r="M13" s="178"/>
      <c r="N13" s="178">
        <f>SUM(C13:M13)</f>
        <v>1345186.2</v>
      </c>
      <c r="O13" s="470" t="s">
        <v>353</v>
      </c>
      <c r="P13" s="1326"/>
    </row>
    <row r="14" spans="1:18" ht="19.5" customHeight="1">
      <c r="A14" s="1329"/>
      <c r="B14" s="695" t="s">
        <v>334</v>
      </c>
      <c r="C14" s="796"/>
      <c r="D14" s="795"/>
      <c r="E14" s="796"/>
      <c r="F14" s="795"/>
      <c r="G14" s="795">
        <v>4127</v>
      </c>
      <c r="H14" s="796">
        <v>120.562</v>
      </c>
      <c r="I14" s="795"/>
      <c r="J14" s="796"/>
      <c r="K14" s="795"/>
      <c r="L14" s="795"/>
      <c r="M14" s="796"/>
      <c r="N14" s="795">
        <f>SUM(C14:M14)</f>
        <v>4247.5619999999999</v>
      </c>
      <c r="O14" s="794" t="s">
        <v>354</v>
      </c>
      <c r="P14" s="1326"/>
    </row>
    <row r="15" spans="1:18" s="9" customFormat="1" ht="19.5" customHeight="1">
      <c r="A15" s="1329"/>
      <c r="B15" s="668" t="s">
        <v>734</v>
      </c>
      <c r="C15" s="271"/>
      <c r="D15" s="271">
        <v>85000</v>
      </c>
      <c r="E15" s="271"/>
      <c r="F15" s="163"/>
      <c r="G15" s="271"/>
      <c r="H15" s="271"/>
      <c r="I15" s="271"/>
      <c r="J15" s="163"/>
      <c r="K15" s="271"/>
      <c r="L15" s="271"/>
      <c r="M15" s="271"/>
      <c r="N15" s="272">
        <f>SUM(D15:M15)</f>
        <v>85000</v>
      </c>
      <c r="O15" s="473" t="s">
        <v>565</v>
      </c>
      <c r="P15" s="1326"/>
    </row>
    <row r="16" spans="1:18" s="9" customFormat="1" ht="19.5" customHeight="1">
      <c r="A16" s="1332"/>
      <c r="B16" s="715" t="s">
        <v>395</v>
      </c>
      <c r="C16" s="796"/>
      <c r="D16" s="796"/>
      <c r="E16" s="796"/>
      <c r="F16" s="796"/>
      <c r="G16" s="796"/>
      <c r="H16" s="796"/>
      <c r="I16" s="796"/>
      <c r="J16" s="796">
        <v>61920</v>
      </c>
      <c r="K16" s="796">
        <v>1572233</v>
      </c>
      <c r="L16" s="796"/>
      <c r="M16" s="796"/>
      <c r="N16" s="796">
        <f>SUM(C16:M16)</f>
        <v>1634153</v>
      </c>
      <c r="O16" s="755" t="s">
        <v>406</v>
      </c>
      <c r="P16" s="1326"/>
    </row>
    <row r="17" spans="1:16" s="9" customFormat="1" ht="19.5" customHeight="1">
      <c r="A17" s="1332"/>
      <c r="B17" s="1098" t="s">
        <v>920</v>
      </c>
      <c r="C17" s="374"/>
      <c r="D17" s="659"/>
      <c r="E17" s="374"/>
      <c r="F17" s="659"/>
      <c r="G17" s="659"/>
      <c r="H17" s="374"/>
      <c r="I17" s="659"/>
      <c r="J17" s="374">
        <v>414630</v>
      </c>
      <c r="K17" s="659"/>
      <c r="L17" s="659"/>
      <c r="M17" s="374"/>
      <c r="N17" s="659">
        <f>SUM(C17:M17)</f>
        <v>414630</v>
      </c>
      <c r="O17" s="1099" t="s">
        <v>407</v>
      </c>
      <c r="P17" s="1326"/>
    </row>
    <row r="18" spans="1:16" ht="19.5" customHeight="1">
      <c r="A18" s="1330"/>
      <c r="B18" s="736" t="s">
        <v>96</v>
      </c>
      <c r="C18" s="797">
        <f t="shared" ref="C18:I18" si="1">SUM(C12:C15)</f>
        <v>2075165.26</v>
      </c>
      <c r="D18" s="797">
        <f t="shared" si="1"/>
        <v>474883</v>
      </c>
      <c r="E18" s="797">
        <f t="shared" si="1"/>
        <v>299631.12</v>
      </c>
      <c r="F18" s="797">
        <f t="shared" si="1"/>
        <v>363212</v>
      </c>
      <c r="G18" s="797">
        <f t="shared" si="1"/>
        <v>177004</v>
      </c>
      <c r="H18" s="797">
        <f t="shared" si="1"/>
        <v>120.562</v>
      </c>
      <c r="I18" s="797">
        <f t="shared" si="1"/>
        <v>55258</v>
      </c>
      <c r="J18" s="797">
        <f>SUM(J12:J17)</f>
        <v>1385266.3399999999</v>
      </c>
      <c r="K18" s="797">
        <f>SUM(K12:K16)</f>
        <v>2236713.2000000002</v>
      </c>
      <c r="L18" s="797"/>
      <c r="M18" s="797">
        <f>SUM(M12:M15)</f>
        <v>778372</v>
      </c>
      <c r="N18" s="797">
        <f>SUM(C18:M18)</f>
        <v>7845625.4819999998</v>
      </c>
      <c r="O18" s="747" t="s">
        <v>9</v>
      </c>
      <c r="P18" s="1327"/>
    </row>
    <row r="19" spans="1:16" ht="19.5" customHeight="1">
      <c r="A19" s="1331" t="s">
        <v>792</v>
      </c>
      <c r="B19" s="328" t="s">
        <v>332</v>
      </c>
      <c r="C19" s="328">
        <v>2281047.73</v>
      </c>
      <c r="D19" s="1100">
        <v>0</v>
      </c>
      <c r="E19" s="328">
        <v>218750</v>
      </c>
      <c r="F19" s="1100">
        <v>0</v>
      </c>
      <c r="G19" s="1100">
        <v>0</v>
      </c>
      <c r="H19" s="1100">
        <v>0</v>
      </c>
      <c r="I19" s="1100">
        <v>0</v>
      </c>
      <c r="J19" s="1100">
        <v>0</v>
      </c>
      <c r="K19" s="1100">
        <v>0</v>
      </c>
      <c r="L19" s="1100">
        <v>0</v>
      </c>
      <c r="M19" s="1100">
        <v>0</v>
      </c>
      <c r="N19" s="480">
        <f>SUM(C19:M19)</f>
        <v>2499797.73</v>
      </c>
      <c r="O19" s="479" t="s">
        <v>352</v>
      </c>
      <c r="P19" s="1325" t="s">
        <v>797</v>
      </c>
    </row>
    <row r="20" spans="1:16" ht="19.5" customHeight="1">
      <c r="A20" s="1330"/>
      <c r="B20" s="736" t="s">
        <v>96</v>
      </c>
      <c r="C20" s="797">
        <f>SUM(C19)</f>
        <v>2281047.73</v>
      </c>
      <c r="D20" s="1101">
        <v>0</v>
      </c>
      <c r="E20" s="797">
        <f t="shared" ref="E20:M20" si="2">SUM(E19)</f>
        <v>218750</v>
      </c>
      <c r="F20" s="1101">
        <f t="shared" si="2"/>
        <v>0</v>
      </c>
      <c r="G20" s="1101">
        <f t="shared" si="2"/>
        <v>0</v>
      </c>
      <c r="H20" s="1101">
        <f t="shared" si="2"/>
        <v>0</v>
      </c>
      <c r="I20" s="1101">
        <f t="shared" si="2"/>
        <v>0</v>
      </c>
      <c r="J20" s="1101">
        <f t="shared" si="2"/>
        <v>0</v>
      </c>
      <c r="K20" s="1101">
        <f t="shared" si="2"/>
        <v>0</v>
      </c>
      <c r="L20" s="1101">
        <f t="shared" si="2"/>
        <v>0</v>
      </c>
      <c r="M20" s="1101">
        <f t="shared" si="2"/>
        <v>0</v>
      </c>
      <c r="N20" s="797">
        <f t="shared" ref="N20" si="3">SUM(N19:N19)</f>
        <v>2499797.73</v>
      </c>
      <c r="O20" s="747" t="s">
        <v>9</v>
      </c>
      <c r="P20" s="1327"/>
    </row>
    <row r="21" spans="1:16" ht="19.5" customHeight="1">
      <c r="A21" s="1328" t="s">
        <v>905</v>
      </c>
      <c r="B21" s="477" t="s">
        <v>332</v>
      </c>
      <c r="C21" s="1100">
        <v>0</v>
      </c>
      <c r="D21" s="1100">
        <v>0</v>
      </c>
      <c r="E21" s="478">
        <v>19211250</v>
      </c>
      <c r="F21" s="1100">
        <v>0</v>
      </c>
      <c r="G21" s="1100">
        <v>0</v>
      </c>
      <c r="H21" s="1100">
        <v>0</v>
      </c>
      <c r="I21" s="1100">
        <v>0</v>
      </c>
      <c r="J21" s="1100">
        <v>0</v>
      </c>
      <c r="K21" s="1100">
        <v>0</v>
      </c>
      <c r="L21" s="1100">
        <v>0</v>
      </c>
      <c r="M21" s="1100">
        <v>0</v>
      </c>
      <c r="N21" s="478">
        <f>SUM(C21:M21)</f>
        <v>19211250</v>
      </c>
      <c r="O21" s="479" t="s">
        <v>352</v>
      </c>
      <c r="P21" s="1325" t="s">
        <v>798</v>
      </c>
    </row>
    <row r="22" spans="1:16" ht="19.5" customHeight="1">
      <c r="A22" s="1330"/>
      <c r="B22" s="736" t="s">
        <v>96</v>
      </c>
      <c r="C22" s="1101">
        <v>0</v>
      </c>
      <c r="D22" s="1101">
        <v>0</v>
      </c>
      <c r="E22" s="797">
        <v>19211250</v>
      </c>
      <c r="F22" s="1101">
        <v>0</v>
      </c>
      <c r="G22" s="1101">
        <v>0</v>
      </c>
      <c r="H22" s="1101">
        <v>0</v>
      </c>
      <c r="I22" s="1101">
        <v>0</v>
      </c>
      <c r="J22" s="1101">
        <v>0</v>
      </c>
      <c r="K22" s="1101">
        <v>0</v>
      </c>
      <c r="L22" s="1101">
        <v>0</v>
      </c>
      <c r="M22" s="1101">
        <v>0</v>
      </c>
      <c r="N22" s="798">
        <f>SUM(C22:M22)</f>
        <v>19211250</v>
      </c>
      <c r="O22" s="747" t="s">
        <v>9</v>
      </c>
      <c r="P22" s="1327"/>
    </row>
    <row r="23" spans="1:16" ht="19.5" customHeight="1">
      <c r="A23" s="1322" t="s">
        <v>826</v>
      </c>
      <c r="B23" s="370" t="s">
        <v>332</v>
      </c>
      <c r="C23" s="371">
        <f>C7+C12+C19+C21</f>
        <v>4414828.1899999995</v>
      </c>
      <c r="D23" s="371">
        <f>D7+D12+D19+D21</f>
        <v>712179</v>
      </c>
      <c r="E23" s="371">
        <f>E7+E12+E19</f>
        <v>444743.12</v>
      </c>
      <c r="F23" s="371">
        <f>F7+F12+F19+F21</f>
        <v>225676</v>
      </c>
      <c r="G23" s="371">
        <f>G7+G12+G19+G21</f>
        <v>1296247</v>
      </c>
      <c r="H23" s="371">
        <f>H19+H12+H7</f>
        <v>450799</v>
      </c>
      <c r="I23" s="371">
        <f>I19+I12+I7</f>
        <v>377078.88</v>
      </c>
      <c r="J23" s="371">
        <f>J19+J12+J7</f>
        <v>43999.34</v>
      </c>
      <c r="K23" s="371">
        <f>K7+K12</f>
        <v>656493</v>
      </c>
      <c r="L23" s="371">
        <f>L19+L12+L7</f>
        <v>205023</v>
      </c>
      <c r="M23" s="371">
        <f>M19+M12+M7</f>
        <v>797540</v>
      </c>
      <c r="N23" s="371">
        <f t="shared" ref="N23:N29" si="4">SUM(C23:M23)</f>
        <v>9624606.5299999993</v>
      </c>
      <c r="O23" s="372" t="s">
        <v>352</v>
      </c>
      <c r="P23" s="1325" t="s">
        <v>912</v>
      </c>
    </row>
    <row r="24" spans="1:16" ht="19.5" customHeight="1">
      <c r="A24" s="1323"/>
      <c r="B24" s="799" t="s">
        <v>333</v>
      </c>
      <c r="C24" s="693"/>
      <c r="D24" s="693"/>
      <c r="E24" s="693">
        <f>E8+E13</f>
        <v>80000</v>
      </c>
      <c r="F24" s="693">
        <f>F8+F13</f>
        <v>1213732</v>
      </c>
      <c r="G24" s="693"/>
      <c r="H24" s="693">
        <f>H13+H8</f>
        <v>404253</v>
      </c>
      <c r="I24" s="693"/>
      <c r="J24" s="693">
        <f>J13+J8</f>
        <v>912017</v>
      </c>
      <c r="K24" s="693">
        <f>K8+K13</f>
        <v>867466.76</v>
      </c>
      <c r="L24" s="693"/>
      <c r="M24" s="693"/>
      <c r="N24" s="693">
        <f t="shared" si="4"/>
        <v>3477468.76</v>
      </c>
      <c r="O24" s="1116" t="s">
        <v>353</v>
      </c>
      <c r="P24" s="1326"/>
    </row>
    <row r="25" spans="1:16" s="9" customFormat="1" ht="19.5" customHeight="1">
      <c r="A25" s="1323"/>
      <c r="B25" s="373" t="s">
        <v>334</v>
      </c>
      <c r="C25" s="374"/>
      <c r="D25" s="374"/>
      <c r="E25" s="374"/>
      <c r="F25" s="374"/>
      <c r="G25" s="374">
        <f>G9+G14</f>
        <v>4127</v>
      </c>
      <c r="H25" s="374">
        <f>H14+H9</f>
        <v>120.562</v>
      </c>
      <c r="I25" s="374"/>
      <c r="J25" s="374">
        <f>J14+J9</f>
        <v>83291</v>
      </c>
      <c r="K25" s="374"/>
      <c r="L25" s="374"/>
      <c r="M25" s="374"/>
      <c r="N25" s="374">
        <f t="shared" si="4"/>
        <v>87538.562000000005</v>
      </c>
      <c r="O25" s="1117" t="s">
        <v>354</v>
      </c>
      <c r="P25" s="1326"/>
    </row>
    <row r="26" spans="1:16" s="9" customFormat="1" ht="19.5" customHeight="1">
      <c r="A26" s="1323"/>
      <c r="B26" s="800" t="s">
        <v>395</v>
      </c>
      <c r="C26" s="796"/>
      <c r="D26" s="796">
        <f>D10+D16</f>
        <v>384594</v>
      </c>
      <c r="E26" s="796"/>
      <c r="F26" s="796">
        <f>F10+F16</f>
        <v>59940</v>
      </c>
      <c r="G26" s="796"/>
      <c r="H26" s="796"/>
      <c r="I26" s="796"/>
      <c r="J26" s="796">
        <f>J10+J16</f>
        <v>123840</v>
      </c>
      <c r="K26" s="796">
        <f>K10+K16</f>
        <v>1572233</v>
      </c>
      <c r="L26" s="796"/>
      <c r="M26" s="796"/>
      <c r="N26" s="796">
        <f t="shared" si="4"/>
        <v>2140607</v>
      </c>
      <c r="O26" s="1118" t="s">
        <v>406</v>
      </c>
      <c r="P26" s="1326"/>
    </row>
    <row r="27" spans="1:16" ht="19.5" customHeight="1">
      <c r="A27" s="1323"/>
      <c r="B27" s="375" t="s">
        <v>736</v>
      </c>
      <c r="C27" s="376"/>
      <c r="D27" s="376">
        <f>D15</f>
        <v>85000</v>
      </c>
      <c r="E27" s="376"/>
      <c r="F27" s="376"/>
      <c r="G27" s="376"/>
      <c r="H27" s="376"/>
      <c r="I27" s="376"/>
      <c r="J27" s="376"/>
      <c r="K27" s="376"/>
      <c r="L27" s="376"/>
      <c r="M27" s="376"/>
      <c r="N27" s="376">
        <f t="shared" si="4"/>
        <v>85000</v>
      </c>
      <c r="O27" s="1115" t="s">
        <v>565</v>
      </c>
      <c r="P27" s="1326"/>
    </row>
    <row r="28" spans="1:16" ht="19.5" customHeight="1">
      <c r="A28" s="1323"/>
      <c r="B28" s="801" t="s">
        <v>920</v>
      </c>
      <c r="C28" s="802"/>
      <c r="D28" s="802"/>
      <c r="E28" s="802"/>
      <c r="F28" s="802"/>
      <c r="G28" s="802"/>
      <c r="H28" s="802"/>
      <c r="I28" s="802"/>
      <c r="J28" s="802">
        <f>J17</f>
        <v>414630</v>
      </c>
      <c r="K28" s="802"/>
      <c r="L28" s="802"/>
      <c r="M28" s="802"/>
      <c r="N28" s="802">
        <f>SUM(C28:M28)</f>
        <v>414630</v>
      </c>
      <c r="O28" s="1119" t="s">
        <v>407</v>
      </c>
      <c r="P28" s="1326"/>
    </row>
    <row r="29" spans="1:16" ht="19.5" customHeight="1">
      <c r="A29" s="1324"/>
      <c r="B29" s="652" t="s">
        <v>96</v>
      </c>
      <c r="C29" s="666">
        <f>C11+C18+C20</f>
        <v>4414828.1899999995</v>
      </c>
      <c r="D29" s="666">
        <f t="shared" ref="D29:M29" si="5">D11+D18+D20</f>
        <v>1181773</v>
      </c>
      <c r="E29" s="666">
        <f t="shared" si="5"/>
        <v>524743.12</v>
      </c>
      <c r="F29" s="666">
        <f t="shared" si="5"/>
        <v>1499348</v>
      </c>
      <c r="G29" s="666">
        <f t="shared" si="5"/>
        <v>1300374</v>
      </c>
      <c r="H29" s="666">
        <f>SUM(H23:H28)</f>
        <v>855172.56200000003</v>
      </c>
      <c r="I29" s="666">
        <f t="shared" si="5"/>
        <v>377078.88</v>
      </c>
      <c r="J29" s="666">
        <f t="shared" si="5"/>
        <v>1577777.3399999999</v>
      </c>
      <c r="K29" s="666">
        <f t="shared" si="5"/>
        <v>3096192.7600000002</v>
      </c>
      <c r="L29" s="666">
        <f t="shared" si="5"/>
        <v>205023</v>
      </c>
      <c r="M29" s="666">
        <f t="shared" si="5"/>
        <v>797540</v>
      </c>
      <c r="N29" s="666">
        <f t="shared" si="4"/>
        <v>15829850.852</v>
      </c>
      <c r="O29" s="460" t="s">
        <v>9</v>
      </c>
      <c r="P29" s="1327"/>
    </row>
    <row r="30" spans="1:16" ht="28.5" customHeight="1">
      <c r="A30" s="1320" t="s">
        <v>914</v>
      </c>
      <c r="B30" s="1320"/>
      <c r="C30" s="1320"/>
      <c r="D30" s="1320"/>
      <c r="E30" s="1320"/>
      <c r="F30" s="1320"/>
      <c r="G30" s="1320"/>
      <c r="H30" s="1321" t="s">
        <v>913</v>
      </c>
      <c r="I30" s="1321"/>
      <c r="J30" s="1321"/>
      <c r="K30" s="1321"/>
      <c r="L30" s="1321"/>
      <c r="M30" s="1321"/>
      <c r="N30" s="1321"/>
      <c r="O30" s="1321"/>
      <c r="P30" s="1321"/>
    </row>
    <row r="31" spans="1:16">
      <c r="B31" t="s">
        <v>320</v>
      </c>
      <c r="C31" t="s">
        <v>424</v>
      </c>
      <c r="D31" t="s">
        <v>425</v>
      </c>
    </row>
    <row r="32" spans="1:16" ht="29">
      <c r="A32" s="84" t="s">
        <v>454</v>
      </c>
      <c r="B32">
        <f>N7</f>
        <v>2762400.08</v>
      </c>
      <c r="C32">
        <f>N12</f>
        <v>4362408.72</v>
      </c>
      <c r="D32" s="180">
        <f>N20</f>
        <v>2499797.73</v>
      </c>
      <c r="M32" s="206"/>
    </row>
    <row r="33" spans="1:4" ht="29">
      <c r="A33" s="84" t="s">
        <v>455</v>
      </c>
      <c r="B33">
        <f>N8</f>
        <v>2132282.56</v>
      </c>
      <c r="C33">
        <f>N13</f>
        <v>1345186.2</v>
      </c>
      <c r="D33">
        <v>0</v>
      </c>
    </row>
    <row r="34" spans="1:4" ht="29">
      <c r="A34" s="11" t="s">
        <v>456</v>
      </c>
      <c r="B34">
        <f>N9</f>
        <v>83291</v>
      </c>
      <c r="C34">
        <v>0</v>
      </c>
      <c r="D34">
        <v>0</v>
      </c>
    </row>
    <row r="35" spans="1:4" ht="29">
      <c r="A35" s="11" t="s">
        <v>457</v>
      </c>
      <c r="B35">
        <f>N10</f>
        <v>506454</v>
      </c>
      <c r="C35" s="180">
        <f>N16</f>
        <v>1634153</v>
      </c>
      <c r="D35">
        <v>0</v>
      </c>
    </row>
    <row r="36" spans="1:4" ht="29">
      <c r="A36" s="11" t="s">
        <v>737</v>
      </c>
      <c r="C36">
        <f>N15</f>
        <v>85000</v>
      </c>
      <c r="D36">
        <v>0</v>
      </c>
    </row>
    <row r="37" spans="1:4" ht="39" customHeight="1">
      <c r="A37" s="1091" t="s">
        <v>1014</v>
      </c>
      <c r="B37">
        <f>0</f>
        <v>0</v>
      </c>
      <c r="C37" s="180">
        <f>N17</f>
        <v>414630</v>
      </c>
      <c r="D37">
        <v>0</v>
      </c>
    </row>
    <row r="38" spans="1:4">
      <c r="A38" s="11"/>
    </row>
    <row r="39" spans="1:4">
      <c r="A39"/>
    </row>
  </sheetData>
  <mergeCells count="19">
    <mergeCell ref="A5:A6"/>
    <mergeCell ref="B5:B6"/>
    <mergeCell ref="O5:O6"/>
    <mergeCell ref="P5:P6"/>
    <mergeCell ref="A1:P1"/>
    <mergeCell ref="A2:P2"/>
    <mergeCell ref="A3:P3"/>
    <mergeCell ref="A30:G30"/>
    <mergeCell ref="H30:P30"/>
    <mergeCell ref="A23:A29"/>
    <mergeCell ref="P23:P29"/>
    <mergeCell ref="A7:A11"/>
    <mergeCell ref="P7:P11"/>
    <mergeCell ref="A12:A18"/>
    <mergeCell ref="P12:P18"/>
    <mergeCell ref="A21:A22"/>
    <mergeCell ref="P21:P22"/>
    <mergeCell ref="A19:A20"/>
    <mergeCell ref="P19:P20"/>
  </mergeCells>
  <printOptions horizontalCentered="1"/>
  <pageMargins left="0" right="0" top="0.74803149606299213" bottom="0" header="0" footer="0"/>
  <pageSetup paperSize="9" scale="59"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56"/>
  <sheetViews>
    <sheetView rightToLeft="1" view="pageBreakPreview" zoomScaleNormal="100" zoomScaleSheetLayoutView="100" workbookViewId="0">
      <selection activeCell="C13" sqref="C13"/>
    </sheetView>
  </sheetViews>
  <sheetFormatPr defaultColWidth="9.08984375" defaultRowHeight="14.5"/>
  <cols>
    <col min="1" max="1" width="9.08984375" style="9" customWidth="1"/>
    <col min="2" max="16384" width="9.08984375" style="9"/>
  </cols>
  <sheetData>
    <row r="1" spans="1:11" ht="15" customHeight="1">
      <c r="A1" s="142"/>
      <c r="B1" s="145"/>
      <c r="C1" s="145"/>
      <c r="D1" s="145"/>
      <c r="E1" s="145"/>
      <c r="F1" s="145"/>
      <c r="G1" s="145"/>
      <c r="H1" s="145"/>
      <c r="I1" s="145"/>
      <c r="J1" s="145"/>
      <c r="K1" s="145"/>
    </row>
    <row r="2" spans="1:11" ht="39.75" customHeight="1">
      <c r="A2" s="1334"/>
      <c r="B2" s="1334"/>
      <c r="C2" s="1334"/>
      <c r="D2" s="1334"/>
      <c r="E2" s="1334"/>
      <c r="F2" s="1334"/>
      <c r="G2" s="1334"/>
      <c r="H2" s="1334"/>
      <c r="I2" s="1334"/>
      <c r="J2" s="1334"/>
      <c r="K2" s="1334"/>
    </row>
    <row r="3" spans="1:11" ht="29.25" customHeight="1">
      <c r="A3" s="1333"/>
      <c r="B3" s="1333"/>
      <c r="C3" s="1333"/>
      <c r="D3" s="1333"/>
      <c r="E3" s="1333"/>
      <c r="F3" s="1333"/>
      <c r="G3" s="1333"/>
      <c r="H3" s="1333"/>
      <c r="I3" s="1333"/>
      <c r="J3" s="1333"/>
      <c r="K3" s="1333"/>
    </row>
    <row r="4" spans="1:11" ht="29.25" customHeight="1">
      <c r="A4" s="323"/>
      <c r="B4" s="323"/>
      <c r="C4" s="323"/>
      <c r="D4" s="323"/>
      <c r="E4" s="323"/>
      <c r="F4" s="323"/>
      <c r="G4" s="323"/>
      <c r="H4" s="323"/>
      <c r="I4" s="323"/>
      <c r="J4" s="323"/>
      <c r="K4" s="323"/>
    </row>
    <row r="5" spans="1:11" ht="29.25" customHeight="1">
      <c r="A5" s="323"/>
      <c r="B5" s="323"/>
      <c r="C5" s="323"/>
      <c r="D5" s="323"/>
      <c r="E5" s="323"/>
      <c r="F5" s="323"/>
      <c r="G5" s="323"/>
      <c r="H5" s="323"/>
      <c r="I5" s="323"/>
      <c r="J5" s="323"/>
      <c r="K5" s="323"/>
    </row>
    <row r="6" spans="1:11" ht="29.25" customHeight="1">
      <c r="A6" s="323"/>
      <c r="B6" s="323"/>
      <c r="C6" s="323"/>
      <c r="D6" s="323"/>
      <c r="E6" s="323"/>
      <c r="F6" s="323"/>
      <c r="G6" s="323"/>
      <c r="H6" s="323"/>
      <c r="I6" s="323"/>
      <c r="J6" s="323"/>
      <c r="K6" s="323"/>
    </row>
    <row r="7" spans="1:11" ht="29.25" customHeight="1">
      <c r="A7" s="323"/>
      <c r="B7" s="323"/>
      <c r="C7" s="323"/>
      <c r="D7" s="323"/>
      <c r="E7" s="323"/>
      <c r="F7" s="323"/>
      <c r="G7" s="323"/>
      <c r="H7" s="323"/>
      <c r="I7" s="323"/>
      <c r="J7" s="323"/>
      <c r="K7" s="323"/>
    </row>
    <row r="8" spans="1:11" ht="29.25" customHeight="1">
      <c r="A8" s="323"/>
      <c r="B8" s="323"/>
      <c r="C8" s="323"/>
      <c r="D8" s="323"/>
      <c r="E8" s="323"/>
      <c r="F8" s="323"/>
      <c r="G8" s="323"/>
      <c r="H8" s="323"/>
      <c r="I8" s="323"/>
      <c r="J8" s="323"/>
      <c r="K8" s="323"/>
    </row>
    <row r="9" spans="1:11" ht="29.25" customHeight="1">
      <c r="A9" s="323"/>
      <c r="B9" s="323"/>
      <c r="C9" s="323"/>
      <c r="D9" s="323"/>
      <c r="E9" s="323"/>
      <c r="F9" s="323"/>
      <c r="G9" s="323"/>
      <c r="H9" s="323"/>
      <c r="I9" s="323"/>
      <c r="J9" s="323"/>
      <c r="K9" s="323"/>
    </row>
    <row r="10" spans="1:11" ht="15" customHeight="1">
      <c r="A10" s="142"/>
      <c r="B10" s="145"/>
      <c r="C10" s="145"/>
      <c r="D10" s="145"/>
      <c r="E10" s="145"/>
      <c r="F10" s="145"/>
      <c r="G10" s="145"/>
      <c r="H10" s="145"/>
      <c r="I10" s="145"/>
      <c r="J10" s="145"/>
      <c r="K10" s="145"/>
    </row>
    <row r="11" spans="1:11" ht="15" customHeight="1">
      <c r="A11" s="145"/>
      <c r="B11" s="145"/>
      <c r="C11" s="145"/>
      <c r="D11" s="145"/>
      <c r="E11" s="145"/>
      <c r="F11" s="145"/>
      <c r="G11" s="145"/>
      <c r="H11" s="145"/>
      <c r="I11" s="145"/>
      <c r="J11" s="145"/>
      <c r="K11" s="145"/>
    </row>
    <row r="12" spans="1:11">
      <c r="A12" s="145"/>
      <c r="B12" s="145"/>
      <c r="C12" s="145"/>
      <c r="D12" s="145"/>
      <c r="E12" s="145"/>
      <c r="F12" s="145"/>
      <c r="G12" s="145"/>
      <c r="H12" s="145"/>
      <c r="I12" s="145"/>
      <c r="J12" s="145"/>
      <c r="K12" s="145"/>
    </row>
    <row r="13" spans="1:11">
      <c r="A13" s="145"/>
      <c r="B13" s="145"/>
      <c r="C13" s="145"/>
      <c r="D13" s="145"/>
      <c r="E13" s="145"/>
      <c r="F13" s="145"/>
      <c r="G13" s="145"/>
      <c r="H13" s="145"/>
      <c r="I13" s="145"/>
      <c r="J13" s="145"/>
      <c r="K13" s="145"/>
    </row>
    <row r="14" spans="1:11">
      <c r="A14" s="145"/>
      <c r="B14" s="145"/>
      <c r="C14" s="145"/>
      <c r="D14" s="145"/>
      <c r="E14" s="145"/>
      <c r="F14" s="145"/>
      <c r="G14" s="145"/>
      <c r="H14" s="145"/>
      <c r="I14" s="145"/>
      <c r="J14" s="145"/>
      <c r="K14" s="145"/>
    </row>
    <row r="15" spans="1:11">
      <c r="A15" s="145"/>
      <c r="B15" s="145"/>
      <c r="C15" s="145"/>
      <c r="D15" s="145"/>
      <c r="E15" s="145"/>
      <c r="F15" s="145"/>
      <c r="G15" s="145"/>
      <c r="H15" s="145"/>
      <c r="I15" s="145"/>
      <c r="J15" s="145"/>
      <c r="K15" s="145"/>
    </row>
    <row r="16" spans="1:11">
      <c r="A16" s="145"/>
      <c r="B16" s="145"/>
      <c r="C16" s="145"/>
      <c r="D16" s="145"/>
      <c r="E16" s="145"/>
      <c r="F16" s="145"/>
      <c r="G16" s="145"/>
      <c r="H16" s="145"/>
      <c r="I16" s="145"/>
      <c r="J16" s="145"/>
      <c r="K16" s="145"/>
    </row>
    <row r="17" spans="1:11">
      <c r="A17" s="145"/>
      <c r="B17" s="145"/>
      <c r="C17" s="145"/>
      <c r="D17" s="145"/>
      <c r="E17" s="145"/>
      <c r="F17" s="145"/>
      <c r="G17" s="145"/>
      <c r="H17" s="145"/>
      <c r="I17" s="145"/>
      <c r="J17" s="145"/>
      <c r="K17" s="145"/>
    </row>
    <row r="18" spans="1:11">
      <c r="A18" s="145"/>
      <c r="B18" s="145"/>
      <c r="C18" s="145"/>
      <c r="D18" s="145"/>
      <c r="E18" s="145"/>
      <c r="F18" s="145"/>
      <c r="G18" s="145"/>
      <c r="H18" s="145"/>
      <c r="I18" s="145"/>
      <c r="J18" s="145"/>
      <c r="K18" s="145"/>
    </row>
    <row r="19" spans="1:11">
      <c r="A19" s="145"/>
      <c r="B19" s="145"/>
      <c r="C19" s="145"/>
      <c r="D19" s="145"/>
      <c r="E19" s="145"/>
      <c r="F19" s="145"/>
      <c r="G19" s="145"/>
      <c r="H19" s="145"/>
      <c r="I19" s="145"/>
      <c r="J19" s="145"/>
      <c r="K19" s="145"/>
    </row>
    <row r="20" spans="1:11">
      <c r="A20" s="145"/>
      <c r="B20" s="145"/>
      <c r="C20" s="145"/>
      <c r="D20" s="145"/>
      <c r="E20" s="145"/>
      <c r="F20" s="145"/>
      <c r="G20" s="145"/>
      <c r="H20" s="145"/>
      <c r="I20" s="145"/>
      <c r="J20" s="145"/>
      <c r="K20" s="145"/>
    </row>
    <row r="21" spans="1:11">
      <c r="A21" s="145"/>
      <c r="B21" s="145"/>
      <c r="C21" s="145"/>
      <c r="D21" s="145"/>
      <c r="E21" s="145"/>
      <c r="F21" s="145"/>
      <c r="G21" s="145"/>
      <c r="H21" s="145"/>
      <c r="I21" s="145"/>
      <c r="J21" s="145"/>
      <c r="K21" s="145"/>
    </row>
    <row r="22" spans="1:11">
      <c r="A22" s="145"/>
      <c r="B22" s="145"/>
      <c r="C22" s="145"/>
      <c r="D22" s="145"/>
      <c r="E22" s="145"/>
      <c r="F22" s="145"/>
      <c r="G22" s="145"/>
      <c r="H22" s="145"/>
      <c r="I22" s="145"/>
      <c r="J22" s="145"/>
      <c r="K22" s="145"/>
    </row>
    <row r="23" spans="1:11">
      <c r="A23" s="145"/>
      <c r="B23" s="145"/>
      <c r="C23" s="145"/>
      <c r="D23" s="145"/>
      <c r="E23" s="145"/>
      <c r="F23" s="145"/>
      <c r="G23" s="145"/>
      <c r="H23" s="145"/>
      <c r="I23" s="145"/>
      <c r="J23" s="145"/>
      <c r="K23" s="145"/>
    </row>
    <row r="24" spans="1:11">
      <c r="A24" s="145"/>
      <c r="B24" s="145"/>
      <c r="C24" s="145"/>
      <c r="D24" s="145"/>
      <c r="E24" s="145"/>
      <c r="F24" s="145"/>
      <c r="G24" s="145"/>
      <c r="H24" s="145"/>
      <c r="I24" s="145"/>
      <c r="J24" s="145"/>
      <c r="K24" s="145"/>
    </row>
    <row r="25" spans="1:11">
      <c r="A25" s="145"/>
      <c r="B25" s="145"/>
      <c r="C25" s="145"/>
      <c r="D25" s="145"/>
      <c r="E25" s="145"/>
      <c r="F25" s="145"/>
      <c r="G25" s="145"/>
      <c r="H25" s="145"/>
      <c r="I25" s="145"/>
      <c r="J25" s="145"/>
      <c r="K25" s="145"/>
    </row>
    <row r="26" spans="1:11">
      <c r="A26" s="145"/>
      <c r="B26" s="145"/>
      <c r="C26" s="145"/>
      <c r="D26" s="145"/>
      <c r="E26" s="145"/>
      <c r="F26" s="145"/>
      <c r="G26" s="145"/>
      <c r="H26" s="145"/>
      <c r="I26" s="145"/>
      <c r="J26" s="145"/>
      <c r="K26" s="145"/>
    </row>
    <row r="27" spans="1:11">
      <c r="A27" s="145"/>
      <c r="B27" s="145"/>
      <c r="C27" s="145"/>
      <c r="D27" s="145"/>
      <c r="E27" s="145"/>
      <c r="F27" s="145"/>
      <c r="G27" s="145"/>
      <c r="H27" s="145"/>
      <c r="I27" s="145"/>
      <c r="J27" s="145"/>
      <c r="K27" s="145"/>
    </row>
    <row r="28" spans="1:11">
      <c r="A28" s="145"/>
      <c r="B28" s="145"/>
      <c r="C28" s="145"/>
      <c r="D28" s="145"/>
      <c r="E28" s="145"/>
      <c r="F28" s="145"/>
      <c r="G28" s="145"/>
      <c r="H28" s="145"/>
      <c r="I28" s="145"/>
      <c r="J28" s="145"/>
      <c r="K28" s="145"/>
    </row>
    <row r="29" spans="1:11">
      <c r="A29" s="145"/>
      <c r="B29" s="145"/>
      <c r="C29" s="145"/>
      <c r="D29" s="145"/>
      <c r="E29" s="145"/>
      <c r="F29" s="145"/>
      <c r="G29" s="145"/>
      <c r="H29" s="145"/>
      <c r="I29" s="145"/>
      <c r="J29" s="145"/>
      <c r="K29" s="145"/>
    </row>
    <row r="30" spans="1:11">
      <c r="A30" s="145"/>
      <c r="B30" s="145"/>
      <c r="C30" s="145"/>
      <c r="D30" s="145"/>
      <c r="E30" s="145"/>
      <c r="F30" s="145"/>
      <c r="G30" s="145"/>
      <c r="H30" s="145"/>
      <c r="I30" s="145"/>
      <c r="J30" s="145"/>
      <c r="K30" s="145"/>
    </row>
    <row r="31" spans="1:11">
      <c r="A31" s="145"/>
      <c r="B31" s="145"/>
      <c r="C31" s="145"/>
      <c r="D31" s="145"/>
      <c r="E31" s="145"/>
      <c r="F31" s="145"/>
      <c r="G31" s="145"/>
      <c r="H31" s="145"/>
      <c r="I31" s="145"/>
      <c r="J31" s="145"/>
      <c r="K31" s="145"/>
    </row>
    <row r="32" spans="1:11">
      <c r="A32" s="145"/>
      <c r="B32" s="145"/>
      <c r="C32" s="145"/>
      <c r="D32" s="145"/>
      <c r="E32" s="145"/>
      <c r="F32" s="145"/>
      <c r="G32" s="145"/>
      <c r="H32" s="145"/>
      <c r="I32" s="145"/>
      <c r="J32" s="145"/>
      <c r="K32" s="145"/>
    </row>
    <row r="33" spans="1:11">
      <c r="A33" s="145"/>
      <c r="B33" s="145"/>
      <c r="C33" s="145"/>
      <c r="D33" s="145"/>
      <c r="E33" s="145"/>
      <c r="F33" s="145"/>
      <c r="G33" s="145"/>
      <c r="H33" s="145"/>
      <c r="I33" s="145"/>
      <c r="J33" s="145"/>
      <c r="K33" s="145"/>
    </row>
    <row r="34" spans="1:11">
      <c r="A34" s="145"/>
      <c r="B34" s="145"/>
      <c r="C34" s="145"/>
      <c r="D34" s="145"/>
      <c r="E34" s="145"/>
      <c r="F34" s="145"/>
      <c r="G34" s="145"/>
      <c r="H34" s="145"/>
      <c r="I34" s="145"/>
      <c r="J34" s="145"/>
      <c r="K34" s="145"/>
    </row>
    <row r="35" spans="1:11">
      <c r="A35" s="145"/>
      <c r="B35" s="145"/>
      <c r="C35" s="145"/>
      <c r="D35" s="145"/>
      <c r="E35" s="145"/>
      <c r="F35" s="145"/>
      <c r="G35" s="145"/>
      <c r="H35" s="145"/>
      <c r="I35" s="145"/>
      <c r="J35" s="145"/>
      <c r="K35" s="145"/>
    </row>
    <row r="36" spans="1:11">
      <c r="A36" s="145"/>
      <c r="B36" s="145"/>
      <c r="C36" s="145"/>
      <c r="D36" s="145"/>
      <c r="E36" s="145"/>
      <c r="F36" s="145"/>
      <c r="G36" s="145"/>
      <c r="H36" s="145"/>
      <c r="I36" s="145"/>
      <c r="J36" s="145"/>
      <c r="K36" s="145"/>
    </row>
    <row r="37" spans="1:11">
      <c r="A37" s="145"/>
      <c r="B37" s="145"/>
      <c r="C37" s="145"/>
      <c r="D37" s="145"/>
      <c r="E37" s="145"/>
      <c r="F37" s="145"/>
      <c r="G37" s="145"/>
      <c r="H37" s="145"/>
      <c r="I37" s="145"/>
      <c r="J37" s="145"/>
      <c r="K37" s="145"/>
    </row>
    <row r="38" spans="1:11">
      <c r="A38" s="145"/>
      <c r="B38" s="145"/>
      <c r="C38" s="145"/>
      <c r="D38" s="145"/>
      <c r="E38" s="145"/>
      <c r="F38" s="145"/>
      <c r="G38" s="145"/>
      <c r="H38" s="145"/>
      <c r="I38" s="145"/>
      <c r="J38" s="145"/>
      <c r="K38" s="145"/>
    </row>
    <row r="39" spans="1:11">
      <c r="A39" s="145"/>
      <c r="B39" s="145"/>
      <c r="C39" s="145"/>
      <c r="D39" s="145"/>
      <c r="E39" s="145"/>
      <c r="F39" s="145"/>
      <c r="G39" s="145"/>
      <c r="H39" s="145"/>
      <c r="I39" s="145"/>
      <c r="J39" s="145"/>
      <c r="K39" s="145"/>
    </row>
    <row r="40" spans="1:11">
      <c r="A40" s="145"/>
      <c r="B40" s="145"/>
      <c r="C40" s="145"/>
      <c r="D40" s="145"/>
      <c r="E40" s="145"/>
      <c r="F40" s="145"/>
      <c r="G40" s="145"/>
      <c r="H40" s="145"/>
      <c r="I40" s="145"/>
      <c r="J40" s="145"/>
      <c r="K40" s="145"/>
    </row>
    <row r="41" spans="1:11">
      <c r="A41" s="145"/>
      <c r="B41" s="145"/>
      <c r="C41" s="145"/>
      <c r="D41" s="145"/>
      <c r="E41" s="145"/>
      <c r="F41" s="145"/>
      <c r="G41" s="145"/>
      <c r="H41" s="145"/>
      <c r="I41" s="145"/>
      <c r="J41" s="145"/>
      <c r="K41" s="145"/>
    </row>
    <row r="42" spans="1:11">
      <c r="A42" s="145"/>
      <c r="B42" s="145"/>
      <c r="C42" s="145"/>
      <c r="D42" s="145"/>
      <c r="E42" s="145"/>
      <c r="F42" s="145"/>
      <c r="G42" s="145"/>
      <c r="H42" s="145"/>
      <c r="I42" s="145"/>
      <c r="J42" s="145"/>
      <c r="K42" s="145"/>
    </row>
    <row r="43" spans="1:11">
      <c r="A43" s="145"/>
      <c r="B43" s="145"/>
      <c r="C43" s="145"/>
      <c r="D43" s="145"/>
      <c r="E43" s="145"/>
      <c r="F43" s="145"/>
      <c r="G43" s="145"/>
      <c r="H43" s="145"/>
      <c r="I43" s="145"/>
      <c r="J43" s="145"/>
      <c r="K43" s="145"/>
    </row>
    <row r="44" spans="1:11">
      <c r="A44" s="145"/>
      <c r="B44" s="145"/>
      <c r="C44" s="145"/>
      <c r="D44" s="145"/>
      <c r="E44" s="145"/>
      <c r="F44" s="145"/>
      <c r="G44" s="145"/>
      <c r="H44" s="145"/>
      <c r="I44" s="145"/>
      <c r="J44" s="145"/>
      <c r="K44" s="145"/>
    </row>
    <row r="45" spans="1:11">
      <c r="A45" s="145"/>
      <c r="B45" s="145"/>
      <c r="C45" s="145"/>
      <c r="D45" s="145"/>
      <c r="E45" s="145"/>
      <c r="F45" s="145"/>
      <c r="G45" s="145"/>
      <c r="H45" s="145"/>
      <c r="I45" s="145"/>
      <c r="J45" s="145"/>
      <c r="K45" s="145"/>
    </row>
    <row r="46" spans="1:11">
      <c r="A46" s="145"/>
      <c r="B46" s="145"/>
      <c r="C46" s="145"/>
      <c r="D46" s="145"/>
      <c r="E46" s="145"/>
      <c r="F46" s="145"/>
      <c r="G46" s="145"/>
      <c r="H46" s="145"/>
      <c r="I46" s="145"/>
      <c r="J46" s="145"/>
      <c r="K46" s="145"/>
    </row>
    <row r="47" spans="1:11">
      <c r="A47" s="145"/>
      <c r="B47" s="145"/>
      <c r="C47" s="145"/>
      <c r="D47" s="145"/>
      <c r="E47" s="145"/>
      <c r="F47" s="145"/>
      <c r="G47" s="145"/>
      <c r="H47" s="145"/>
      <c r="I47" s="145"/>
      <c r="J47" s="145"/>
      <c r="K47" s="145"/>
    </row>
    <row r="48" spans="1:11">
      <c r="A48" s="145"/>
      <c r="B48" s="145"/>
      <c r="C48" s="145"/>
      <c r="D48" s="145"/>
      <c r="E48" s="145"/>
      <c r="F48" s="145"/>
      <c r="G48" s="145"/>
      <c r="H48" s="145"/>
      <c r="I48" s="145"/>
      <c r="J48" s="145"/>
      <c r="K48" s="145"/>
    </row>
    <row r="49" spans="1:11">
      <c r="A49" s="1265" t="s">
        <v>514</v>
      </c>
      <c r="B49" s="1265"/>
      <c r="C49" s="1265"/>
      <c r="D49" s="1265"/>
      <c r="E49" s="1265"/>
      <c r="F49" s="1265"/>
      <c r="G49" s="1265"/>
      <c r="H49" s="1265"/>
      <c r="I49" s="1265"/>
      <c r="J49" s="1265"/>
      <c r="K49" s="1265"/>
    </row>
    <row r="50" spans="1:11">
      <c r="A50" s="145"/>
      <c r="B50" s="145"/>
      <c r="C50" s="145"/>
      <c r="D50" s="145"/>
      <c r="E50" s="145"/>
      <c r="F50" s="145"/>
      <c r="G50" s="145"/>
      <c r="H50" s="145"/>
      <c r="I50" s="145"/>
      <c r="J50" s="145"/>
      <c r="K50" s="145"/>
    </row>
    <row r="51" spans="1:11">
      <c r="A51" s="145"/>
      <c r="B51" s="145"/>
      <c r="C51" s="145"/>
      <c r="D51" s="145"/>
      <c r="E51" s="145"/>
      <c r="F51" s="145"/>
      <c r="G51" s="145"/>
      <c r="H51" s="145"/>
      <c r="I51" s="145"/>
      <c r="J51" s="145"/>
      <c r="K51" s="145"/>
    </row>
    <row r="52" spans="1:11">
      <c r="A52" s="145"/>
      <c r="B52" s="145"/>
      <c r="C52" s="145"/>
      <c r="D52" s="145"/>
      <c r="E52" s="145"/>
      <c r="F52" s="145"/>
      <c r="G52" s="145"/>
      <c r="H52" s="145"/>
      <c r="I52" s="145"/>
      <c r="J52" s="145"/>
      <c r="K52" s="145"/>
    </row>
    <row r="53" spans="1:11">
      <c r="A53" s="145"/>
      <c r="B53" s="145"/>
      <c r="C53" s="145"/>
      <c r="D53" s="145"/>
      <c r="E53" s="145"/>
      <c r="F53" s="145"/>
      <c r="G53" s="145"/>
      <c r="H53" s="145"/>
      <c r="I53" s="145"/>
      <c r="J53" s="145"/>
      <c r="K53" s="145"/>
    </row>
    <row r="54" spans="1:11">
      <c r="A54" s="145"/>
      <c r="B54" s="145"/>
      <c r="C54" s="145"/>
      <c r="D54" s="145"/>
      <c r="E54" s="145"/>
      <c r="F54" s="145"/>
      <c r="G54" s="145"/>
      <c r="H54" s="145"/>
      <c r="I54" s="145"/>
      <c r="J54" s="145"/>
      <c r="K54" s="145"/>
    </row>
    <row r="55" spans="1:11">
      <c r="A55" s="145"/>
      <c r="B55" s="145"/>
      <c r="C55" s="145"/>
      <c r="D55" s="145"/>
      <c r="E55" s="145"/>
      <c r="F55" s="145"/>
      <c r="G55" s="145"/>
      <c r="H55" s="145"/>
      <c r="I55" s="145"/>
      <c r="J55" s="145"/>
      <c r="K55" s="145"/>
    </row>
    <row r="56" spans="1:11">
      <c r="A56" s="145"/>
      <c r="B56" s="145"/>
      <c r="C56" s="145"/>
      <c r="D56" s="145"/>
      <c r="E56" s="145"/>
      <c r="F56" s="145"/>
      <c r="G56" s="145"/>
      <c r="H56" s="145"/>
      <c r="I56" s="145"/>
      <c r="J56" s="145"/>
      <c r="K56" s="145"/>
    </row>
  </sheetData>
  <mergeCells count="3">
    <mergeCell ref="A49:K49"/>
    <mergeCell ref="A3:K3"/>
    <mergeCell ref="A2:K2"/>
  </mergeCells>
  <printOptions horizontalCentered="1" verticalCentered="1"/>
  <pageMargins left="0" right="0" top="0" bottom="0" header="0" footer="0"/>
  <pageSetup paperSize="9" scale="77"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rgb="FFFFFF00"/>
  </sheetPr>
  <dimension ref="A1:P53"/>
  <sheetViews>
    <sheetView rightToLeft="1" view="pageBreakPreview" topLeftCell="C1" zoomScaleNormal="100" zoomScaleSheetLayoutView="100" workbookViewId="0">
      <selection activeCell="C13" sqref="C13"/>
    </sheetView>
  </sheetViews>
  <sheetFormatPr defaultRowHeight="14.5"/>
  <cols>
    <col min="1" max="1" width="11" style="84" customWidth="1"/>
    <col min="2" max="2" width="9" bestFit="1" customWidth="1"/>
    <col min="3" max="3" width="11.6328125" customWidth="1"/>
    <col min="4" max="5" width="10.90625" customWidth="1"/>
    <col min="6" max="6" width="12.90625" bestFit="1" customWidth="1"/>
    <col min="7" max="7" width="12.36328125" customWidth="1"/>
    <col min="8" max="8" width="9.26953125" bestFit="1" customWidth="1"/>
    <col min="9" max="9" width="8.6328125" style="11" customWidth="1"/>
    <col min="10" max="10" width="9.26953125" bestFit="1" customWidth="1"/>
    <col min="11" max="11" width="12.7265625" customWidth="1"/>
    <col min="12" max="12" width="9.08984375" bestFit="1" customWidth="1"/>
    <col min="13" max="13" width="9.26953125" bestFit="1" customWidth="1"/>
    <col min="14" max="14" width="13.08984375" customWidth="1"/>
    <col min="15" max="15" width="12.90625" customWidth="1"/>
    <col min="16" max="16" width="15.08984375" customWidth="1"/>
    <col min="17" max="17" width="7.90625" customWidth="1"/>
  </cols>
  <sheetData>
    <row r="1" spans="1:16" s="9" customFormat="1" ht="23.25" customHeight="1">
      <c r="A1" s="1183" t="s">
        <v>537</v>
      </c>
      <c r="B1" s="1183"/>
      <c r="C1" s="1183"/>
      <c r="D1" s="1183"/>
      <c r="E1" s="1183"/>
      <c r="F1" s="1183"/>
      <c r="G1" s="1183"/>
      <c r="H1" s="1183"/>
      <c r="I1" s="1183"/>
      <c r="J1" s="1183"/>
      <c r="K1" s="1183"/>
      <c r="L1" s="1183"/>
      <c r="M1" s="1183"/>
      <c r="N1" s="1183"/>
      <c r="O1" s="1183"/>
      <c r="P1" s="1183"/>
    </row>
    <row r="2" spans="1:16" s="9" customFormat="1" ht="34.5" customHeight="1">
      <c r="A2" s="1262" t="s">
        <v>536</v>
      </c>
      <c r="B2" s="1262"/>
      <c r="C2" s="1262"/>
      <c r="D2" s="1262"/>
      <c r="E2" s="1262"/>
      <c r="F2" s="1262"/>
      <c r="G2" s="1262"/>
      <c r="H2" s="1262"/>
      <c r="I2" s="1262"/>
      <c r="J2" s="1262"/>
      <c r="K2" s="1262"/>
      <c r="L2" s="1262"/>
      <c r="M2" s="1262"/>
      <c r="N2" s="1262"/>
      <c r="O2" s="1262"/>
      <c r="P2" s="1262"/>
    </row>
    <row r="3" spans="1:16" s="9" customFormat="1" ht="18.75" customHeight="1">
      <c r="A3" s="1185">
        <v>2021</v>
      </c>
      <c r="B3" s="1185"/>
      <c r="C3" s="1185"/>
      <c r="D3" s="1185"/>
      <c r="E3" s="1185"/>
      <c r="F3" s="1185"/>
      <c r="G3" s="1185"/>
      <c r="H3" s="1185"/>
      <c r="I3" s="1185"/>
      <c r="J3" s="1185"/>
      <c r="K3" s="1185"/>
      <c r="L3" s="1185"/>
      <c r="M3" s="1185"/>
      <c r="N3" s="1185"/>
      <c r="O3" s="1185"/>
      <c r="P3" s="1185"/>
    </row>
    <row r="4" spans="1:16" s="9" customFormat="1" ht="17.25" customHeight="1">
      <c r="A4" s="998" t="s">
        <v>345</v>
      </c>
      <c r="B4" s="999"/>
      <c r="C4" s="998"/>
      <c r="D4" s="1000"/>
      <c r="E4" s="1000"/>
      <c r="F4" s="1000"/>
      <c r="G4" s="1000"/>
      <c r="H4" s="1000"/>
      <c r="I4" s="1122"/>
      <c r="J4" s="1000"/>
      <c r="K4" s="1000"/>
      <c r="L4" s="1000"/>
      <c r="M4" s="1000"/>
      <c r="N4" s="1000"/>
      <c r="O4" s="999"/>
      <c r="P4" s="997" t="s">
        <v>342</v>
      </c>
    </row>
    <row r="5" spans="1:16" ht="42.75" customHeight="1">
      <c r="A5" s="1340" t="s">
        <v>426</v>
      </c>
      <c r="B5" s="1340" t="s">
        <v>331</v>
      </c>
      <c r="C5" s="974" t="s">
        <v>583</v>
      </c>
      <c r="D5" s="974" t="s">
        <v>325</v>
      </c>
      <c r="E5" s="974" t="s">
        <v>323</v>
      </c>
      <c r="F5" s="974" t="s">
        <v>388</v>
      </c>
      <c r="G5" s="974" t="s">
        <v>326</v>
      </c>
      <c r="H5" s="974" t="s">
        <v>389</v>
      </c>
      <c r="I5" s="1092" t="s">
        <v>324</v>
      </c>
      <c r="J5" s="974" t="s">
        <v>87</v>
      </c>
      <c r="K5" s="974" t="s">
        <v>88</v>
      </c>
      <c r="L5" s="974" t="s">
        <v>390</v>
      </c>
      <c r="M5" s="974" t="s">
        <v>91</v>
      </c>
      <c r="N5" s="974" t="s">
        <v>12</v>
      </c>
      <c r="O5" s="1294" t="s">
        <v>355</v>
      </c>
      <c r="P5" s="1294" t="s">
        <v>427</v>
      </c>
    </row>
    <row r="6" spans="1:16" ht="55.5" customHeight="1">
      <c r="A6" s="1340"/>
      <c r="B6" s="1340"/>
      <c r="C6" s="1066" t="s">
        <v>782</v>
      </c>
      <c r="D6" s="1066" t="s">
        <v>363</v>
      </c>
      <c r="E6" s="706" t="s">
        <v>364</v>
      </c>
      <c r="F6" s="706" t="s">
        <v>392</v>
      </c>
      <c r="G6" s="706" t="s">
        <v>365</v>
      </c>
      <c r="H6" s="706" t="s">
        <v>393</v>
      </c>
      <c r="I6" s="1068" t="s">
        <v>366</v>
      </c>
      <c r="J6" s="706" t="s">
        <v>367</v>
      </c>
      <c r="K6" s="706" t="s">
        <v>372</v>
      </c>
      <c r="L6" s="706" t="s">
        <v>394</v>
      </c>
      <c r="M6" s="706" t="s">
        <v>95</v>
      </c>
      <c r="N6" s="706" t="s">
        <v>9</v>
      </c>
      <c r="O6" s="1295"/>
      <c r="P6" s="1295"/>
    </row>
    <row r="7" spans="1:16" ht="16.5" customHeight="1">
      <c r="A7" s="1339" t="s">
        <v>89</v>
      </c>
      <c r="B7" s="355" t="s">
        <v>332</v>
      </c>
      <c r="C7" s="356"/>
      <c r="D7" s="356"/>
      <c r="E7" s="356">
        <v>29896.965789473699</v>
      </c>
      <c r="F7" s="356"/>
      <c r="G7" s="356"/>
      <c r="H7" s="356"/>
      <c r="I7" s="1123"/>
      <c r="J7" s="356"/>
      <c r="K7" s="356"/>
      <c r="L7" s="356"/>
      <c r="M7" s="356">
        <v>3650</v>
      </c>
      <c r="N7" s="356">
        <f>SUM(C7:M7)</f>
        <v>33546.965789473703</v>
      </c>
      <c r="O7" s="357" t="s">
        <v>352</v>
      </c>
      <c r="P7" s="1338" t="s">
        <v>92</v>
      </c>
    </row>
    <row r="8" spans="1:16" ht="16.5" customHeight="1">
      <c r="A8" s="1339"/>
      <c r="B8" s="803" t="s">
        <v>96</v>
      </c>
      <c r="C8" s="804">
        <f t="shared" ref="C8:D8" si="0">SUM(C7)</f>
        <v>0</v>
      </c>
      <c r="D8" s="804">
        <f t="shared" si="0"/>
        <v>0</v>
      </c>
      <c r="E8" s="804">
        <f>SUM(E7)</f>
        <v>29896.965789473699</v>
      </c>
      <c r="F8" s="804">
        <f t="shared" ref="F8:M8" si="1">SUM(F7)</f>
        <v>0</v>
      </c>
      <c r="G8" s="804">
        <f t="shared" si="1"/>
        <v>0</v>
      </c>
      <c r="H8" s="804">
        <f t="shared" si="1"/>
        <v>0</v>
      </c>
      <c r="I8" s="1124">
        <f t="shared" si="1"/>
        <v>0</v>
      </c>
      <c r="J8" s="804">
        <f t="shared" si="1"/>
        <v>0</v>
      </c>
      <c r="K8" s="804">
        <f t="shared" si="1"/>
        <v>0</v>
      </c>
      <c r="L8" s="804">
        <f t="shared" si="1"/>
        <v>0</v>
      </c>
      <c r="M8" s="804">
        <f t="shared" si="1"/>
        <v>3650</v>
      </c>
      <c r="N8" s="804">
        <f>SUM(C8:M8)</f>
        <v>33546.965789473703</v>
      </c>
      <c r="O8" s="805" t="s">
        <v>9</v>
      </c>
      <c r="P8" s="1338"/>
    </row>
    <row r="9" spans="1:16" ht="16.5" customHeight="1">
      <c r="A9" s="1339" t="s">
        <v>358</v>
      </c>
      <c r="B9" s="355" t="s">
        <v>332</v>
      </c>
      <c r="C9" s="356">
        <v>693983</v>
      </c>
      <c r="D9" s="356"/>
      <c r="E9" s="356"/>
      <c r="F9" s="356"/>
      <c r="G9" s="356">
        <v>37398</v>
      </c>
      <c r="H9" s="356">
        <v>1277</v>
      </c>
      <c r="I9" s="1123">
        <v>3000</v>
      </c>
      <c r="J9" s="356">
        <v>6662</v>
      </c>
      <c r="K9" s="356"/>
      <c r="L9" s="356">
        <v>59894.091</v>
      </c>
      <c r="M9" s="356"/>
      <c r="N9" s="356">
        <f>SUM(C9:M9)</f>
        <v>802214.09100000001</v>
      </c>
      <c r="O9" s="357" t="s">
        <v>352</v>
      </c>
      <c r="P9" s="1338" t="s">
        <v>93</v>
      </c>
    </row>
    <row r="10" spans="1:16" ht="16.5" customHeight="1">
      <c r="A10" s="1339"/>
      <c r="B10" s="806" t="s">
        <v>333</v>
      </c>
      <c r="C10" s="807"/>
      <c r="D10" s="807"/>
      <c r="E10" s="807"/>
      <c r="F10" s="807">
        <v>288930</v>
      </c>
      <c r="G10" s="807"/>
      <c r="H10" s="807">
        <v>77287</v>
      </c>
      <c r="I10" s="1125"/>
      <c r="J10" s="807">
        <v>59581</v>
      </c>
      <c r="K10" s="807">
        <v>27919</v>
      </c>
      <c r="L10" s="807"/>
      <c r="M10" s="807"/>
      <c r="N10" s="807">
        <f>SUM(C10:M10)</f>
        <v>453717</v>
      </c>
      <c r="O10" s="808" t="s">
        <v>353</v>
      </c>
      <c r="P10" s="1338"/>
    </row>
    <row r="11" spans="1:16" ht="16.5" customHeight="1">
      <c r="A11" s="1339"/>
      <c r="B11" s="358" t="s">
        <v>395</v>
      </c>
      <c r="C11" s="359"/>
      <c r="D11" s="359">
        <v>5931</v>
      </c>
      <c r="E11" s="359"/>
      <c r="F11" s="359"/>
      <c r="G11" s="359"/>
      <c r="H11" s="359"/>
      <c r="I11" s="1126"/>
      <c r="J11" s="359"/>
      <c r="K11" s="359">
        <v>287007</v>
      </c>
      <c r="L11" s="359"/>
      <c r="M11" s="359"/>
      <c r="N11" s="359">
        <f>SUM(D11:M11)</f>
        <v>292938</v>
      </c>
      <c r="O11" s="360" t="s">
        <v>406</v>
      </c>
      <c r="P11" s="1338"/>
    </row>
    <row r="12" spans="1:16" ht="16.5" customHeight="1">
      <c r="A12" s="1339"/>
      <c r="B12" s="803" t="s">
        <v>96</v>
      </c>
      <c r="C12" s="804">
        <f t="shared" ref="C12:M12" si="2">SUM(C9:C11)</f>
        <v>693983</v>
      </c>
      <c r="D12" s="804">
        <f t="shared" si="2"/>
        <v>5931</v>
      </c>
      <c r="E12" s="804">
        <f t="shared" si="2"/>
        <v>0</v>
      </c>
      <c r="F12" s="804">
        <f t="shared" si="2"/>
        <v>288930</v>
      </c>
      <c r="G12" s="804">
        <f t="shared" si="2"/>
        <v>37398</v>
      </c>
      <c r="H12" s="804">
        <f t="shared" si="2"/>
        <v>78564</v>
      </c>
      <c r="I12" s="1124">
        <f t="shared" si="2"/>
        <v>3000</v>
      </c>
      <c r="J12" s="804">
        <f t="shared" si="2"/>
        <v>66243</v>
      </c>
      <c r="K12" s="804">
        <f t="shared" si="2"/>
        <v>314926</v>
      </c>
      <c r="L12" s="804">
        <f t="shared" si="2"/>
        <v>59894.091</v>
      </c>
      <c r="M12" s="804">
        <f t="shared" si="2"/>
        <v>0</v>
      </c>
      <c r="N12" s="804">
        <f>SUM(C12:M12)</f>
        <v>1548869.091</v>
      </c>
      <c r="O12" s="805" t="s">
        <v>9</v>
      </c>
      <c r="P12" s="1338"/>
    </row>
    <row r="13" spans="1:16" ht="16.5" customHeight="1">
      <c r="A13" s="1093"/>
      <c r="B13" s="364" t="s">
        <v>332</v>
      </c>
      <c r="C13" s="362"/>
      <c r="D13" s="366">
        <v>13896</v>
      </c>
      <c r="E13" s="362"/>
      <c r="F13" s="362"/>
      <c r="G13" s="362"/>
      <c r="H13" s="362"/>
      <c r="I13" s="1127"/>
      <c r="J13" s="362"/>
      <c r="K13" s="362"/>
      <c r="L13" s="362"/>
      <c r="M13" s="362"/>
      <c r="N13" s="366">
        <f>SUM(C13:M13)</f>
        <v>13896</v>
      </c>
      <c r="O13" s="684" t="s">
        <v>352</v>
      </c>
      <c r="P13" s="1067"/>
    </row>
    <row r="14" spans="1:16" ht="16.5" customHeight="1">
      <c r="A14" s="1337" t="s">
        <v>218</v>
      </c>
      <c r="B14" s="806" t="s">
        <v>333</v>
      </c>
      <c r="C14" s="807"/>
      <c r="D14" s="807"/>
      <c r="E14" s="806"/>
      <c r="F14" s="807"/>
      <c r="G14" s="807"/>
      <c r="H14" s="806"/>
      <c r="I14" s="1125"/>
      <c r="J14" s="807"/>
      <c r="K14" s="806">
        <v>25837</v>
      </c>
      <c r="L14" s="807"/>
      <c r="M14" s="807"/>
      <c r="N14" s="809">
        <f>SUM(C14:M14)</f>
        <v>25837</v>
      </c>
      <c r="O14" s="810" t="s">
        <v>353</v>
      </c>
      <c r="P14" s="1287" t="s">
        <v>187</v>
      </c>
    </row>
    <row r="15" spans="1:16" ht="16.5" customHeight="1">
      <c r="A15" s="1339"/>
      <c r="B15" s="364" t="s">
        <v>395</v>
      </c>
      <c r="C15" s="362"/>
      <c r="D15" s="362"/>
      <c r="E15" s="362"/>
      <c r="F15" s="362"/>
      <c r="G15" s="362"/>
      <c r="H15" s="362"/>
      <c r="I15" s="1127"/>
      <c r="J15" s="362">
        <v>9288</v>
      </c>
      <c r="K15" s="362"/>
      <c r="L15" s="362"/>
      <c r="M15" s="362"/>
      <c r="N15" s="366">
        <f>SUM(C15:M15)</f>
        <v>9288</v>
      </c>
      <c r="O15" s="684" t="s">
        <v>405</v>
      </c>
      <c r="P15" s="1338"/>
    </row>
    <row r="16" spans="1:16" ht="16.5" customHeight="1">
      <c r="A16" s="1339"/>
      <c r="B16" s="803" t="s">
        <v>96</v>
      </c>
      <c r="C16" s="804">
        <f t="shared" ref="C16" si="3">SUM(C14:C15)</f>
        <v>0</v>
      </c>
      <c r="D16" s="804">
        <f>SUM(D13:D15)</f>
        <v>13896</v>
      </c>
      <c r="E16" s="804">
        <f t="shared" ref="E16:N16" si="4">SUM(E13:E15)</f>
        <v>0</v>
      </c>
      <c r="F16" s="804">
        <f t="shared" si="4"/>
        <v>0</v>
      </c>
      <c r="G16" s="804">
        <f t="shared" si="4"/>
        <v>0</v>
      </c>
      <c r="H16" s="804">
        <f t="shared" si="4"/>
        <v>0</v>
      </c>
      <c r="I16" s="1124">
        <f t="shared" si="4"/>
        <v>0</v>
      </c>
      <c r="J16" s="804">
        <f t="shared" si="4"/>
        <v>9288</v>
      </c>
      <c r="K16" s="804">
        <f t="shared" si="4"/>
        <v>25837</v>
      </c>
      <c r="L16" s="804">
        <f t="shared" si="4"/>
        <v>0</v>
      </c>
      <c r="M16" s="804">
        <f t="shared" si="4"/>
        <v>0</v>
      </c>
      <c r="N16" s="804">
        <f t="shared" si="4"/>
        <v>49021</v>
      </c>
      <c r="O16" s="805" t="s">
        <v>9</v>
      </c>
      <c r="P16" s="1338"/>
    </row>
    <row r="17" spans="1:16" ht="16.5" customHeight="1">
      <c r="A17" s="1339" t="s">
        <v>90</v>
      </c>
      <c r="B17" s="364" t="s">
        <v>332</v>
      </c>
      <c r="C17" s="365">
        <f t="shared" ref="C17:C22" si="5">SUM(C16)</f>
        <v>0</v>
      </c>
      <c r="D17" s="365">
        <v>81229.42</v>
      </c>
      <c r="E17" s="365">
        <v>105237.72</v>
      </c>
      <c r="F17" s="365">
        <v>45268</v>
      </c>
      <c r="G17" s="365">
        <v>140561</v>
      </c>
      <c r="H17" s="364">
        <v>51070</v>
      </c>
      <c r="I17" s="1128">
        <v>108371.7</v>
      </c>
      <c r="J17" s="365"/>
      <c r="K17" s="365">
        <v>121681.88</v>
      </c>
      <c r="L17" s="365">
        <v>1868</v>
      </c>
      <c r="M17" s="365"/>
      <c r="N17" s="365">
        <f>SUM(C17:M17)</f>
        <v>655287.72</v>
      </c>
      <c r="O17" s="367" t="s">
        <v>352</v>
      </c>
      <c r="P17" s="1338" t="s">
        <v>94</v>
      </c>
    </row>
    <row r="18" spans="1:16" s="9" customFormat="1" ht="16.5" customHeight="1">
      <c r="A18" s="1339"/>
      <c r="B18" s="806" t="s">
        <v>333</v>
      </c>
      <c r="C18" s="807">
        <f t="shared" si="5"/>
        <v>0</v>
      </c>
      <c r="D18" s="807"/>
      <c r="E18" s="807"/>
      <c r="F18" s="807">
        <v>23328</v>
      </c>
      <c r="G18" s="807"/>
      <c r="H18" s="807"/>
      <c r="I18" s="1125"/>
      <c r="J18" s="807">
        <v>9267</v>
      </c>
      <c r="K18" s="807"/>
      <c r="L18" s="807"/>
      <c r="M18" s="807"/>
      <c r="N18" s="807">
        <f t="shared" ref="N18:N23" si="6">SUM(C18:M18)</f>
        <v>32595</v>
      </c>
      <c r="O18" s="810" t="s">
        <v>353</v>
      </c>
      <c r="P18" s="1338"/>
    </row>
    <row r="19" spans="1:16" ht="16.5" customHeight="1">
      <c r="A19" s="1339"/>
      <c r="B19" s="364" t="s">
        <v>334</v>
      </c>
      <c r="C19" s="365">
        <f t="shared" si="5"/>
        <v>0</v>
      </c>
      <c r="D19" s="365"/>
      <c r="E19" s="365"/>
      <c r="F19" s="365"/>
      <c r="G19" s="365"/>
      <c r="H19" s="365">
        <v>1212</v>
      </c>
      <c r="I19" s="1128"/>
      <c r="J19" s="365"/>
      <c r="K19" s="365"/>
      <c r="L19" s="365"/>
      <c r="M19" s="365"/>
      <c r="N19" s="365">
        <f>SUM(D19:M19)</f>
        <v>1212</v>
      </c>
      <c r="O19" s="367" t="s">
        <v>354</v>
      </c>
      <c r="P19" s="1338"/>
    </row>
    <row r="20" spans="1:16" s="9" customFormat="1" ht="16.5" customHeight="1">
      <c r="A20" s="1339"/>
      <c r="B20" s="806" t="s">
        <v>395</v>
      </c>
      <c r="C20" s="807">
        <f t="shared" si="5"/>
        <v>0</v>
      </c>
      <c r="D20" s="807"/>
      <c r="E20" s="807"/>
      <c r="F20" s="807">
        <v>1030</v>
      </c>
      <c r="G20" s="807"/>
      <c r="H20" s="807"/>
      <c r="I20" s="1125"/>
      <c r="J20" s="807"/>
      <c r="K20" s="807">
        <v>141359</v>
      </c>
      <c r="L20" s="807"/>
      <c r="M20" s="807"/>
      <c r="N20" s="807">
        <f t="shared" si="6"/>
        <v>142389</v>
      </c>
      <c r="O20" s="810" t="s">
        <v>405</v>
      </c>
      <c r="P20" s="1338"/>
    </row>
    <row r="21" spans="1:16" s="9" customFormat="1" ht="16.5" customHeight="1">
      <c r="A21" s="1339"/>
      <c r="B21" s="364" t="s">
        <v>404</v>
      </c>
      <c r="C21" s="365">
        <f t="shared" si="5"/>
        <v>0</v>
      </c>
      <c r="D21" s="365"/>
      <c r="E21" s="365"/>
      <c r="F21" s="365"/>
      <c r="G21" s="365"/>
      <c r="H21" s="365"/>
      <c r="I21" s="1128"/>
      <c r="J21" s="365">
        <v>163153</v>
      </c>
      <c r="K21" s="365"/>
      <c r="L21" s="365"/>
      <c r="M21" s="365"/>
      <c r="N21" s="365">
        <f>SUM(C21:M21)</f>
        <v>163153</v>
      </c>
      <c r="O21" s="367" t="s">
        <v>407</v>
      </c>
      <c r="P21" s="1338"/>
    </row>
    <row r="22" spans="1:16" ht="16.5" customHeight="1">
      <c r="A22" s="1339"/>
      <c r="B22" s="803" t="s">
        <v>96</v>
      </c>
      <c r="C22" s="804">
        <f t="shared" si="5"/>
        <v>0</v>
      </c>
      <c r="D22" s="804">
        <f t="shared" ref="D22:L22" si="7">SUM(D17:D21)</f>
        <v>81229.42</v>
      </c>
      <c r="E22" s="804">
        <f t="shared" si="7"/>
        <v>105237.72</v>
      </c>
      <c r="F22" s="804">
        <f t="shared" si="7"/>
        <v>69626</v>
      </c>
      <c r="G22" s="804">
        <f t="shared" si="7"/>
        <v>140561</v>
      </c>
      <c r="H22" s="804">
        <f t="shared" si="7"/>
        <v>52282</v>
      </c>
      <c r="I22" s="1124">
        <f t="shared" si="7"/>
        <v>108371.7</v>
      </c>
      <c r="J22" s="804">
        <f t="shared" si="7"/>
        <v>172420</v>
      </c>
      <c r="K22" s="804">
        <f t="shared" si="7"/>
        <v>263040.88</v>
      </c>
      <c r="L22" s="804">
        <f t="shared" si="7"/>
        <v>1868</v>
      </c>
      <c r="M22" s="804">
        <f t="shared" ref="M22" si="8">SUM(M21)</f>
        <v>0</v>
      </c>
      <c r="N22" s="804">
        <f>SUM(D22:M22)</f>
        <v>994636.72</v>
      </c>
      <c r="O22" s="811" t="s">
        <v>9</v>
      </c>
      <c r="P22" s="1338"/>
    </row>
    <row r="23" spans="1:16" s="9" customFormat="1" ht="16.5" customHeight="1">
      <c r="A23" s="1339" t="s">
        <v>805</v>
      </c>
      <c r="B23" s="806" t="s">
        <v>333</v>
      </c>
      <c r="C23" s="807"/>
      <c r="D23" s="807"/>
      <c r="E23" s="807">
        <v>17966</v>
      </c>
      <c r="F23" s="807"/>
      <c r="G23" s="807"/>
      <c r="H23" s="807"/>
      <c r="I23" s="1125"/>
      <c r="J23" s="807"/>
      <c r="K23" s="807"/>
      <c r="L23" s="807"/>
      <c r="M23" s="807"/>
      <c r="N23" s="807">
        <f t="shared" si="6"/>
        <v>17966</v>
      </c>
      <c r="O23" s="808" t="s">
        <v>353</v>
      </c>
      <c r="P23" s="1338" t="s">
        <v>902</v>
      </c>
    </row>
    <row r="24" spans="1:16" ht="16.5" customHeight="1">
      <c r="A24" s="1339"/>
      <c r="B24" s="361" t="s">
        <v>96</v>
      </c>
      <c r="C24" s="362">
        <f t="shared" ref="C24:N24" si="9">SUM(C23:C23)</f>
        <v>0</v>
      </c>
      <c r="D24" s="362">
        <f t="shared" si="9"/>
        <v>0</v>
      </c>
      <c r="E24" s="362">
        <f t="shared" si="9"/>
        <v>17966</v>
      </c>
      <c r="F24" s="362">
        <f t="shared" si="9"/>
        <v>0</v>
      </c>
      <c r="G24" s="362">
        <f t="shared" si="9"/>
        <v>0</v>
      </c>
      <c r="H24" s="362">
        <f t="shared" si="9"/>
        <v>0</v>
      </c>
      <c r="I24" s="1127">
        <f t="shared" si="9"/>
        <v>0</v>
      </c>
      <c r="J24" s="362">
        <f t="shared" si="9"/>
        <v>0</v>
      </c>
      <c r="K24" s="362">
        <f t="shared" si="9"/>
        <v>0</v>
      </c>
      <c r="L24" s="362">
        <f t="shared" si="9"/>
        <v>0</v>
      </c>
      <c r="M24" s="362">
        <f t="shared" si="9"/>
        <v>0</v>
      </c>
      <c r="N24" s="362">
        <f t="shared" si="9"/>
        <v>17966</v>
      </c>
      <c r="O24" s="363" t="s">
        <v>9</v>
      </c>
      <c r="P24" s="1338"/>
    </row>
    <row r="25" spans="1:16" ht="16.5" customHeight="1">
      <c r="A25" s="1339" t="s">
        <v>337</v>
      </c>
      <c r="B25" s="806" t="s">
        <v>332</v>
      </c>
      <c r="C25" s="807">
        <v>218112.22</v>
      </c>
      <c r="D25" s="807"/>
      <c r="E25" s="807"/>
      <c r="F25" s="807"/>
      <c r="G25" s="807">
        <v>21405</v>
      </c>
      <c r="H25" s="807"/>
      <c r="I25" s="1125"/>
      <c r="J25" s="807"/>
      <c r="K25" s="807"/>
      <c r="L25" s="807"/>
      <c r="M25" s="807">
        <v>482429</v>
      </c>
      <c r="N25" s="807">
        <f t="shared" ref="N25:N26" si="10">SUM(C25:M25)</f>
        <v>721946.22</v>
      </c>
      <c r="O25" s="808" t="s">
        <v>352</v>
      </c>
      <c r="P25" s="1338" t="s">
        <v>95</v>
      </c>
    </row>
    <row r="26" spans="1:16" s="9" customFormat="1" ht="16.5" customHeight="1">
      <c r="A26" s="1339"/>
      <c r="B26" s="364" t="s">
        <v>333</v>
      </c>
      <c r="C26" s="365"/>
      <c r="D26" s="365"/>
      <c r="E26" s="365"/>
      <c r="F26" s="365"/>
      <c r="G26" s="365"/>
      <c r="H26" s="365"/>
      <c r="I26" s="1128"/>
      <c r="J26" s="365">
        <v>101337</v>
      </c>
      <c r="K26" s="365">
        <v>10503</v>
      </c>
      <c r="L26" s="365"/>
      <c r="M26" s="365"/>
      <c r="N26" s="365">
        <f t="shared" si="10"/>
        <v>111840</v>
      </c>
      <c r="O26" s="368" t="s">
        <v>353</v>
      </c>
      <c r="P26" s="1338"/>
    </row>
    <row r="27" spans="1:16" ht="16.5" customHeight="1">
      <c r="A27" s="1339"/>
      <c r="B27" s="806" t="s">
        <v>734</v>
      </c>
      <c r="C27" s="807"/>
      <c r="D27" s="807">
        <v>21850</v>
      </c>
      <c r="E27" s="807"/>
      <c r="F27" s="807"/>
      <c r="G27" s="807"/>
      <c r="H27" s="807"/>
      <c r="I27" s="1125"/>
      <c r="J27" s="807"/>
      <c r="K27" s="807"/>
      <c r="L27" s="807"/>
      <c r="M27" s="807"/>
      <c r="N27" s="809">
        <f>SUM(C27:M27)</f>
        <v>21850</v>
      </c>
      <c r="O27" s="808" t="s">
        <v>565</v>
      </c>
      <c r="P27" s="1338"/>
    </row>
    <row r="28" spans="1:16" s="9" customFormat="1" ht="16.5" customHeight="1">
      <c r="A28" s="1339"/>
      <c r="B28" s="364" t="s">
        <v>334</v>
      </c>
      <c r="C28" s="365"/>
      <c r="D28" s="365"/>
      <c r="E28" s="365"/>
      <c r="F28" s="365"/>
      <c r="G28" s="365">
        <v>1125.6600000000001</v>
      </c>
      <c r="H28" s="365"/>
      <c r="I28" s="1128"/>
      <c r="J28" s="365">
        <v>9666</v>
      </c>
      <c r="K28" s="365"/>
      <c r="L28" s="365"/>
      <c r="M28" s="365"/>
      <c r="N28" s="365">
        <f>SUM(C28:M28)</f>
        <v>10791.66</v>
      </c>
      <c r="O28" s="368" t="s">
        <v>354</v>
      </c>
      <c r="P28" s="1338"/>
    </row>
    <row r="29" spans="1:16" ht="16.5" customHeight="1">
      <c r="A29" s="1339"/>
      <c r="B29" s="803" t="s">
        <v>96</v>
      </c>
      <c r="C29" s="804">
        <f>SUM(C25:C28)</f>
        <v>218112.22</v>
      </c>
      <c r="D29" s="804">
        <f t="shared" ref="D29:M29" si="11">SUM(D25:D28)</f>
        <v>21850</v>
      </c>
      <c r="E29" s="804">
        <f t="shared" si="11"/>
        <v>0</v>
      </c>
      <c r="F29" s="804">
        <f t="shared" si="11"/>
        <v>0</v>
      </c>
      <c r="G29" s="804">
        <f t="shared" si="11"/>
        <v>22530.66</v>
      </c>
      <c r="H29" s="804">
        <f t="shared" si="11"/>
        <v>0</v>
      </c>
      <c r="I29" s="1124">
        <f t="shared" si="11"/>
        <v>0</v>
      </c>
      <c r="J29" s="804">
        <f t="shared" si="11"/>
        <v>111003</v>
      </c>
      <c r="K29" s="804">
        <f t="shared" si="11"/>
        <v>10503</v>
      </c>
      <c r="L29" s="804">
        <f t="shared" si="11"/>
        <v>0</v>
      </c>
      <c r="M29" s="804">
        <f t="shared" si="11"/>
        <v>482429</v>
      </c>
      <c r="N29" s="804">
        <f>SUM(N25:N28)</f>
        <v>866427.88</v>
      </c>
      <c r="O29" s="805" t="s">
        <v>9</v>
      </c>
      <c r="P29" s="1338"/>
    </row>
    <row r="30" spans="1:16" ht="16.5" customHeight="1">
      <c r="A30" s="1335" t="s">
        <v>12</v>
      </c>
      <c r="B30" s="364" t="s">
        <v>332</v>
      </c>
      <c r="C30" s="685">
        <f>C8+C13+C17</f>
        <v>0</v>
      </c>
      <c r="D30" s="685">
        <f t="shared" ref="D30:M30" si="12">D8+D13+D17</f>
        <v>95125.42</v>
      </c>
      <c r="E30" s="685">
        <f t="shared" si="12"/>
        <v>135134.6857894737</v>
      </c>
      <c r="F30" s="685">
        <f t="shared" si="12"/>
        <v>45268</v>
      </c>
      <c r="G30" s="685">
        <f t="shared" si="12"/>
        <v>140561</v>
      </c>
      <c r="H30" s="685">
        <f t="shared" si="12"/>
        <v>51070</v>
      </c>
      <c r="I30" s="1129">
        <f t="shared" si="12"/>
        <v>108371.7</v>
      </c>
      <c r="J30" s="685">
        <f t="shared" si="12"/>
        <v>0</v>
      </c>
      <c r="K30" s="685">
        <f t="shared" si="12"/>
        <v>121681.88</v>
      </c>
      <c r="L30" s="685">
        <f t="shared" si="12"/>
        <v>1868</v>
      </c>
      <c r="M30" s="685">
        <f t="shared" si="12"/>
        <v>3650</v>
      </c>
      <c r="N30" s="685">
        <f t="shared" ref="N30:N36" si="13">SUM(C30:M30)</f>
        <v>702730.6857894737</v>
      </c>
      <c r="O30" s="684" t="s">
        <v>352</v>
      </c>
      <c r="P30" s="1338" t="s">
        <v>9</v>
      </c>
    </row>
    <row r="31" spans="1:16" ht="16.5" customHeight="1">
      <c r="A31" s="1336"/>
      <c r="B31" s="806" t="s">
        <v>333</v>
      </c>
      <c r="C31" s="807">
        <f>C10+C14+C18+C23</f>
        <v>0</v>
      </c>
      <c r="D31" s="807">
        <f>D10+D14+D18+D23</f>
        <v>0</v>
      </c>
      <c r="E31" s="807">
        <f>E10+E14+E18+E23</f>
        <v>17966</v>
      </c>
      <c r="F31" s="807">
        <f>F10+F14+F18+F23</f>
        <v>312258</v>
      </c>
      <c r="G31" s="807">
        <f>G10+G18+G26</f>
        <v>0</v>
      </c>
      <c r="H31" s="807">
        <f>H10+H18</f>
        <v>77287</v>
      </c>
      <c r="I31" s="1125">
        <f>I10+I14+I18+I23</f>
        <v>0</v>
      </c>
      <c r="J31" s="807">
        <f>J10+J14+J18+J23+J26</f>
        <v>170185</v>
      </c>
      <c r="K31" s="807">
        <f>K10+K26</f>
        <v>38422</v>
      </c>
      <c r="L31" s="807">
        <f>L10+L14+L18+L23</f>
        <v>0</v>
      </c>
      <c r="M31" s="807">
        <f>M10+M14+M18+M23</f>
        <v>0</v>
      </c>
      <c r="N31" s="807">
        <f t="shared" si="13"/>
        <v>616118</v>
      </c>
      <c r="O31" s="808" t="s">
        <v>353</v>
      </c>
      <c r="P31" s="1338"/>
    </row>
    <row r="32" spans="1:16" s="9" customFormat="1" ht="16.5" customHeight="1">
      <c r="A32" s="1336"/>
      <c r="B32" s="364" t="s">
        <v>334</v>
      </c>
      <c r="C32" s="365">
        <f t="shared" ref="C32:N32" si="14">C19+C28</f>
        <v>0</v>
      </c>
      <c r="D32" s="365">
        <f t="shared" si="14"/>
        <v>0</v>
      </c>
      <c r="E32" s="365">
        <f t="shared" si="14"/>
        <v>0</v>
      </c>
      <c r="F32" s="365">
        <f t="shared" si="14"/>
        <v>0</v>
      </c>
      <c r="G32" s="365">
        <f t="shared" si="14"/>
        <v>1125.6600000000001</v>
      </c>
      <c r="H32" s="365">
        <f t="shared" si="14"/>
        <v>1212</v>
      </c>
      <c r="I32" s="1128">
        <f t="shared" si="14"/>
        <v>0</v>
      </c>
      <c r="J32" s="365">
        <f t="shared" si="14"/>
        <v>9666</v>
      </c>
      <c r="K32" s="365">
        <f t="shared" si="14"/>
        <v>0</v>
      </c>
      <c r="L32" s="365">
        <f t="shared" si="14"/>
        <v>0</v>
      </c>
      <c r="M32" s="365">
        <f t="shared" si="14"/>
        <v>0</v>
      </c>
      <c r="N32" s="365">
        <f t="shared" si="14"/>
        <v>12003.66</v>
      </c>
      <c r="O32" s="368" t="s">
        <v>354</v>
      </c>
      <c r="P32" s="1338"/>
    </row>
    <row r="33" spans="1:16" s="9" customFormat="1" ht="16.5" customHeight="1">
      <c r="A33" s="1336"/>
      <c r="B33" s="806" t="s">
        <v>395</v>
      </c>
      <c r="C33" s="807">
        <f t="shared" ref="C33:M33" si="15">C11+C15+C20</f>
        <v>0</v>
      </c>
      <c r="D33" s="807">
        <f t="shared" si="15"/>
        <v>5931</v>
      </c>
      <c r="E33" s="807">
        <f t="shared" si="15"/>
        <v>0</v>
      </c>
      <c r="F33" s="807">
        <f t="shared" si="15"/>
        <v>1030</v>
      </c>
      <c r="G33" s="807">
        <f t="shared" si="15"/>
        <v>0</v>
      </c>
      <c r="H33" s="807">
        <f t="shared" si="15"/>
        <v>0</v>
      </c>
      <c r="I33" s="1125">
        <f t="shared" si="15"/>
        <v>0</v>
      </c>
      <c r="J33" s="807">
        <f t="shared" si="15"/>
        <v>9288</v>
      </c>
      <c r="K33" s="807">
        <f t="shared" si="15"/>
        <v>428366</v>
      </c>
      <c r="L33" s="807">
        <f t="shared" si="15"/>
        <v>0</v>
      </c>
      <c r="M33" s="807">
        <f t="shared" si="15"/>
        <v>0</v>
      </c>
      <c r="N33" s="807">
        <f>SUM(D33:M33)</f>
        <v>444615</v>
      </c>
      <c r="O33" s="808" t="s">
        <v>405</v>
      </c>
      <c r="P33" s="1338"/>
    </row>
    <row r="34" spans="1:16" ht="16.5" customHeight="1">
      <c r="A34" s="1336"/>
      <c r="B34" s="364" t="s">
        <v>734</v>
      </c>
      <c r="C34" s="365">
        <f>C27</f>
        <v>0</v>
      </c>
      <c r="D34" s="365">
        <f t="shared" ref="D34:L34" si="16">D27</f>
        <v>21850</v>
      </c>
      <c r="E34" s="365">
        <f t="shared" si="16"/>
        <v>0</v>
      </c>
      <c r="F34" s="365">
        <f t="shared" si="16"/>
        <v>0</v>
      </c>
      <c r="G34" s="365">
        <f>G27</f>
        <v>0</v>
      </c>
      <c r="H34" s="365">
        <f>H27</f>
        <v>0</v>
      </c>
      <c r="I34" s="1128">
        <f t="shared" si="16"/>
        <v>0</v>
      </c>
      <c r="J34" s="365">
        <f t="shared" si="16"/>
        <v>0</v>
      </c>
      <c r="K34" s="365">
        <f>K27</f>
        <v>0</v>
      </c>
      <c r="L34" s="365">
        <f t="shared" si="16"/>
        <v>0</v>
      </c>
      <c r="M34" s="365">
        <f>M27</f>
        <v>0</v>
      </c>
      <c r="N34" s="365">
        <f t="shared" si="13"/>
        <v>21850</v>
      </c>
      <c r="O34" s="368" t="s">
        <v>565</v>
      </c>
      <c r="P34" s="1338"/>
    </row>
    <row r="35" spans="1:16" ht="16.5" customHeight="1">
      <c r="A35" s="1336"/>
      <c r="B35" s="806" t="s">
        <v>404</v>
      </c>
      <c r="C35" s="807">
        <v>0</v>
      </c>
      <c r="D35" s="807"/>
      <c r="E35" s="807"/>
      <c r="F35" s="807"/>
      <c r="G35" s="807"/>
      <c r="H35" s="807"/>
      <c r="I35" s="1125"/>
      <c r="J35" s="807">
        <f>J21</f>
        <v>163153</v>
      </c>
      <c r="K35" s="807"/>
      <c r="L35" s="807"/>
      <c r="M35" s="807"/>
      <c r="N35" s="807">
        <f>SUM(C35:M35)</f>
        <v>163153</v>
      </c>
      <c r="O35" s="808" t="s">
        <v>407</v>
      </c>
      <c r="P35" s="1338"/>
    </row>
    <row r="36" spans="1:16" ht="16.5" customHeight="1">
      <c r="A36" s="1337"/>
      <c r="B36" s="361" t="s">
        <v>96</v>
      </c>
      <c r="C36" s="362">
        <f>SUM(C30:C34)</f>
        <v>0</v>
      </c>
      <c r="D36" s="362">
        <f t="shared" ref="D36:I36" si="17">SUM(D30:D34)</f>
        <v>122906.42</v>
      </c>
      <c r="E36" s="362">
        <f t="shared" si="17"/>
        <v>153100.6857894737</v>
      </c>
      <c r="F36" s="362">
        <f t="shared" si="17"/>
        <v>358556</v>
      </c>
      <c r="G36" s="362">
        <f>SUM(G30:G34)</f>
        <v>141686.66</v>
      </c>
      <c r="H36" s="362">
        <f>SUM(H30:H34)</f>
        <v>129569</v>
      </c>
      <c r="I36" s="1127">
        <f t="shared" si="17"/>
        <v>108371.7</v>
      </c>
      <c r="J36" s="362">
        <f>SUM(J30:J35)</f>
        <v>352292</v>
      </c>
      <c r="K36" s="362">
        <f>SUM(K30:K34)</f>
        <v>588469.88</v>
      </c>
      <c r="L36" s="362">
        <f>SUM(L30:L34)</f>
        <v>1868</v>
      </c>
      <c r="M36" s="362">
        <f>SUM(M30:M34)</f>
        <v>3650</v>
      </c>
      <c r="N36" s="362">
        <f t="shared" si="13"/>
        <v>1960470.3457894735</v>
      </c>
      <c r="O36" s="363" t="s">
        <v>9</v>
      </c>
      <c r="P36" s="1338"/>
    </row>
    <row r="37" spans="1:16" ht="16.5" customHeight="1">
      <c r="A37" s="83"/>
    </row>
    <row r="38" spans="1:16">
      <c r="A38" s="64"/>
    </row>
    <row r="39" spans="1:16">
      <c r="A39"/>
      <c r="B39" t="s">
        <v>314</v>
      </c>
      <c r="C39" t="s">
        <v>428</v>
      </c>
      <c r="D39" t="s">
        <v>761</v>
      </c>
      <c r="E39" t="s">
        <v>317</v>
      </c>
      <c r="F39" t="s">
        <v>318</v>
      </c>
      <c r="G39" t="s">
        <v>429</v>
      </c>
    </row>
    <row r="40" spans="1:16" ht="29">
      <c r="A40" s="84" t="s">
        <v>454</v>
      </c>
      <c r="B40" s="118">
        <f>N7</f>
        <v>33546.965789473703</v>
      </c>
      <c r="C40" s="118">
        <f>N9</f>
        <v>802214.09100000001</v>
      </c>
      <c r="D40" s="118">
        <f>N13</f>
        <v>13896</v>
      </c>
      <c r="E40" s="118">
        <f>N17</f>
        <v>655287.72</v>
      </c>
      <c r="F40" s="118" t="e">
        <f>#REF!</f>
        <v>#REF!</v>
      </c>
      <c r="G40" s="118">
        <f>N25</f>
        <v>721946.22</v>
      </c>
    </row>
    <row r="41" spans="1:16" ht="29">
      <c r="A41" s="84" t="s">
        <v>455</v>
      </c>
      <c r="C41" s="118">
        <f>N10</f>
        <v>453717</v>
      </c>
      <c r="D41" s="118">
        <f>N14</f>
        <v>25837</v>
      </c>
      <c r="E41" s="118">
        <f>N18</f>
        <v>32595</v>
      </c>
      <c r="F41" s="118">
        <f t="shared" ref="F41" si="18">N23</f>
        <v>17966</v>
      </c>
      <c r="G41" s="118">
        <f t="shared" ref="G41" si="19">N26</f>
        <v>111840</v>
      </c>
    </row>
    <row r="42" spans="1:16" ht="29">
      <c r="A42" s="11" t="s">
        <v>456</v>
      </c>
      <c r="C42" s="118"/>
      <c r="D42" s="118"/>
      <c r="E42" s="118">
        <f>N19</f>
        <v>1212</v>
      </c>
      <c r="F42" s="118"/>
      <c r="G42" s="118">
        <f>N28</f>
        <v>10791.66</v>
      </c>
    </row>
    <row r="43" spans="1:16" ht="29">
      <c r="A43" s="11" t="s">
        <v>457</v>
      </c>
      <c r="C43" s="118">
        <f>N11</f>
        <v>292938</v>
      </c>
      <c r="D43" s="118">
        <f>N15</f>
        <v>9288</v>
      </c>
      <c r="E43" s="118">
        <f>N20</f>
        <v>142389</v>
      </c>
      <c r="F43" s="118"/>
      <c r="G43" s="118"/>
    </row>
    <row r="44" spans="1:16" ht="56">
      <c r="A44" s="241" t="s">
        <v>762</v>
      </c>
      <c r="C44" s="118"/>
      <c r="D44" s="118"/>
      <c r="E44" s="118"/>
      <c r="F44" s="118"/>
      <c r="G44" s="118">
        <f>N27</f>
        <v>21850</v>
      </c>
    </row>
    <row r="45" spans="1:16" ht="43.5">
      <c r="A45" s="11" t="s">
        <v>1019</v>
      </c>
      <c r="C45" s="118"/>
      <c r="D45" s="118"/>
      <c r="E45" s="118">
        <f>N21</f>
        <v>163153</v>
      </c>
      <c r="F45" s="118"/>
      <c r="G45" s="118"/>
    </row>
    <row r="46" spans="1:16">
      <c r="A46" s="11"/>
      <c r="C46" s="118"/>
      <c r="D46" s="118"/>
      <c r="E46" s="118"/>
      <c r="F46" s="118"/>
      <c r="G46" s="118"/>
    </row>
    <row r="47" spans="1:16">
      <c r="A47"/>
    </row>
    <row r="48" spans="1:16">
      <c r="A48"/>
      <c r="C48">
        <v>188603</v>
      </c>
      <c r="D48">
        <v>170</v>
      </c>
      <c r="E48">
        <v>417065</v>
      </c>
      <c r="F48">
        <v>0</v>
      </c>
      <c r="G48">
        <v>159101</v>
      </c>
      <c r="H48">
        <v>0</v>
      </c>
      <c r="I48" s="11">
        <v>0</v>
      </c>
      <c r="J48">
        <v>0</v>
      </c>
      <c r="K48">
        <v>37543</v>
      </c>
      <c r="L48">
        <v>0</v>
      </c>
      <c r="N48">
        <v>802482</v>
      </c>
    </row>
    <row r="49" spans="3:14">
      <c r="C49">
        <v>0</v>
      </c>
      <c r="D49">
        <v>0</v>
      </c>
      <c r="E49">
        <v>0</v>
      </c>
      <c r="F49">
        <v>150530.15593713973</v>
      </c>
      <c r="G49">
        <v>0</v>
      </c>
      <c r="H49">
        <v>0</v>
      </c>
      <c r="I49" s="11">
        <v>0</v>
      </c>
      <c r="J49">
        <v>255649</v>
      </c>
      <c r="K49">
        <v>63223</v>
      </c>
      <c r="L49">
        <v>0</v>
      </c>
      <c r="N49">
        <v>469402.15593713976</v>
      </c>
    </row>
    <row r="50" spans="3:14">
      <c r="C50">
        <v>0</v>
      </c>
      <c r="D50">
        <v>0</v>
      </c>
      <c r="E50">
        <v>0</v>
      </c>
      <c r="F50">
        <v>0</v>
      </c>
      <c r="G50">
        <v>0</v>
      </c>
      <c r="H50">
        <v>3803</v>
      </c>
      <c r="I50" s="11">
        <v>0</v>
      </c>
      <c r="J50">
        <v>0</v>
      </c>
      <c r="K50">
        <v>0</v>
      </c>
      <c r="L50">
        <v>0</v>
      </c>
      <c r="N50">
        <v>3803</v>
      </c>
    </row>
    <row r="51" spans="3:14">
      <c r="C51">
        <v>0</v>
      </c>
      <c r="D51">
        <v>33725</v>
      </c>
      <c r="E51">
        <v>0</v>
      </c>
      <c r="F51">
        <v>0</v>
      </c>
      <c r="G51">
        <v>0</v>
      </c>
      <c r="H51">
        <v>0</v>
      </c>
      <c r="I51" s="11">
        <v>0</v>
      </c>
      <c r="J51">
        <v>0</v>
      </c>
      <c r="K51">
        <v>0</v>
      </c>
      <c r="L51">
        <v>0</v>
      </c>
      <c r="N51">
        <v>33725</v>
      </c>
    </row>
    <row r="52" spans="3:14">
      <c r="C52">
        <v>0</v>
      </c>
      <c r="D52">
        <v>1642</v>
      </c>
      <c r="E52">
        <v>0</v>
      </c>
      <c r="F52">
        <v>0</v>
      </c>
      <c r="G52">
        <v>0</v>
      </c>
      <c r="H52">
        <v>0</v>
      </c>
      <c r="I52" s="11">
        <v>0</v>
      </c>
      <c r="J52">
        <v>0</v>
      </c>
      <c r="K52">
        <v>0</v>
      </c>
      <c r="L52">
        <v>0</v>
      </c>
      <c r="N52">
        <v>1642</v>
      </c>
    </row>
    <row r="53" spans="3:14">
      <c r="C53">
        <v>188603</v>
      </c>
      <c r="D53">
        <v>35537</v>
      </c>
      <c r="E53">
        <v>417065</v>
      </c>
      <c r="F53">
        <v>150530.15593713973</v>
      </c>
      <c r="G53">
        <v>159101</v>
      </c>
      <c r="H53">
        <v>3803</v>
      </c>
      <c r="I53" s="11">
        <v>0</v>
      </c>
      <c r="J53">
        <v>255649</v>
      </c>
      <c r="K53">
        <v>100766</v>
      </c>
      <c r="L53">
        <v>0</v>
      </c>
      <c r="N53">
        <v>1311054.1559371399</v>
      </c>
    </row>
  </sheetData>
  <mergeCells count="21">
    <mergeCell ref="A5:A6"/>
    <mergeCell ref="B5:B6"/>
    <mergeCell ref="A1:P1"/>
    <mergeCell ref="A2:P2"/>
    <mergeCell ref="A3:P3"/>
    <mergeCell ref="P5:P6"/>
    <mergeCell ref="O5:O6"/>
    <mergeCell ref="A30:A36"/>
    <mergeCell ref="P30:P36"/>
    <mergeCell ref="P17:P22"/>
    <mergeCell ref="A7:A8"/>
    <mergeCell ref="P7:P8"/>
    <mergeCell ref="A9:A12"/>
    <mergeCell ref="P9:P12"/>
    <mergeCell ref="P14:P16"/>
    <mergeCell ref="A14:A16"/>
    <mergeCell ref="A17:A22"/>
    <mergeCell ref="A23:A24"/>
    <mergeCell ref="P23:P24"/>
    <mergeCell ref="A25:A29"/>
    <mergeCell ref="P25:P29"/>
  </mergeCells>
  <printOptions horizontalCentered="1"/>
  <pageMargins left="0" right="0" top="0.74803149606299213" bottom="0" header="0" footer="0"/>
  <pageSetup paperSize="9" scale="71"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63"/>
  <sheetViews>
    <sheetView rightToLeft="1" view="pageBreakPreview" topLeftCell="A25" zoomScale="85" zoomScaleNormal="100" zoomScaleSheetLayoutView="85" workbookViewId="0">
      <selection activeCell="C13" sqref="C13"/>
    </sheetView>
  </sheetViews>
  <sheetFormatPr defaultColWidth="9.08984375" defaultRowHeight="14.5"/>
  <cols>
    <col min="1" max="1" width="9.08984375" style="9" customWidth="1"/>
    <col min="2" max="16384" width="9.08984375" style="9"/>
  </cols>
  <sheetData>
    <row r="1" spans="1:11" ht="15" customHeight="1">
      <c r="A1" s="142"/>
      <c r="B1" s="145"/>
      <c r="C1" s="145"/>
      <c r="D1" s="145"/>
      <c r="E1" s="145"/>
      <c r="F1" s="145"/>
      <c r="G1" s="145"/>
      <c r="H1" s="145"/>
      <c r="I1" s="145"/>
      <c r="J1" s="145"/>
      <c r="K1" s="145"/>
    </row>
    <row r="2" spans="1:11" ht="47.25" customHeight="1">
      <c r="A2" s="1334"/>
      <c r="B2" s="1334"/>
      <c r="C2" s="1334"/>
      <c r="D2" s="1334"/>
      <c r="E2" s="1334"/>
      <c r="F2" s="1334"/>
      <c r="G2" s="1334"/>
      <c r="H2" s="1334"/>
      <c r="I2" s="1334"/>
      <c r="J2" s="1334"/>
      <c r="K2" s="1334"/>
    </row>
    <row r="3" spans="1:11" ht="29.25" customHeight="1">
      <c r="A3" s="1333"/>
      <c r="B3" s="1333"/>
      <c r="C3" s="1333"/>
      <c r="D3" s="1333"/>
      <c r="E3" s="1333"/>
      <c r="F3" s="1333"/>
      <c r="G3" s="1333"/>
      <c r="H3" s="1333"/>
      <c r="I3" s="1333"/>
      <c r="J3" s="1333"/>
      <c r="K3" s="1333"/>
    </row>
    <row r="4" spans="1:11" ht="15" customHeight="1">
      <c r="A4" s="143"/>
      <c r="B4" s="145"/>
      <c r="C4" s="145"/>
      <c r="D4" s="145"/>
      <c r="E4" s="145"/>
      <c r="F4" s="145"/>
      <c r="G4" s="145"/>
      <c r="H4" s="145"/>
      <c r="I4" s="145"/>
      <c r="J4" s="145"/>
      <c r="K4" s="145"/>
    </row>
    <row r="5" spans="1:11" ht="15" customHeight="1">
      <c r="A5" s="143"/>
      <c r="B5" s="145"/>
      <c r="C5" s="145"/>
      <c r="D5" s="145"/>
      <c r="E5" s="145"/>
      <c r="F5" s="145"/>
      <c r="G5" s="145"/>
      <c r="H5" s="145"/>
      <c r="I5" s="145"/>
      <c r="J5" s="145"/>
      <c r="K5" s="145"/>
    </row>
    <row r="6" spans="1:11" ht="15" customHeight="1">
      <c r="A6" s="143"/>
      <c r="B6" s="145"/>
      <c r="C6" s="145"/>
      <c r="D6" s="145"/>
      <c r="E6" s="145"/>
      <c r="F6" s="145"/>
      <c r="G6" s="145"/>
      <c r="H6" s="145"/>
      <c r="I6" s="145"/>
      <c r="J6" s="145"/>
      <c r="K6" s="145"/>
    </row>
    <row r="7" spans="1:11" ht="15" customHeight="1">
      <c r="A7" s="143"/>
      <c r="B7" s="145"/>
      <c r="C7" s="145"/>
      <c r="D7" s="145"/>
      <c r="E7" s="145"/>
      <c r="F7" s="145"/>
      <c r="G7" s="145"/>
      <c r="H7" s="145"/>
      <c r="I7" s="145"/>
      <c r="J7" s="145"/>
      <c r="K7" s="145"/>
    </row>
    <row r="8" spans="1:11" ht="15" customHeight="1">
      <c r="A8" s="143"/>
      <c r="B8" s="145"/>
      <c r="C8" s="145"/>
      <c r="D8" s="145"/>
      <c r="E8" s="145"/>
      <c r="F8" s="145"/>
      <c r="G8" s="145"/>
      <c r="H8" s="145"/>
      <c r="I8" s="145"/>
      <c r="J8" s="145"/>
      <c r="K8" s="145"/>
    </row>
    <row r="9" spans="1:11" ht="15" customHeight="1">
      <c r="A9" s="143"/>
      <c r="B9" s="145"/>
      <c r="C9" s="145"/>
      <c r="D9" s="145"/>
      <c r="E9" s="145"/>
      <c r="F9" s="145"/>
      <c r="G9" s="145"/>
      <c r="H9" s="145"/>
      <c r="I9" s="145"/>
      <c r="J9" s="145"/>
      <c r="K9" s="145"/>
    </row>
    <row r="10" spans="1:11" ht="15" customHeight="1">
      <c r="A10" s="143"/>
      <c r="B10" s="145"/>
      <c r="C10" s="145"/>
      <c r="D10" s="145"/>
      <c r="E10" s="145"/>
      <c r="F10" s="145"/>
      <c r="G10" s="145"/>
      <c r="H10" s="145"/>
      <c r="I10" s="145"/>
      <c r="J10" s="145"/>
      <c r="K10" s="145"/>
    </row>
    <row r="11" spans="1:11" ht="15" customHeight="1">
      <c r="A11" s="144"/>
      <c r="B11" s="145"/>
      <c r="C11" s="145"/>
      <c r="D11" s="145"/>
      <c r="E11" s="145"/>
      <c r="F11" s="145"/>
      <c r="G11" s="145"/>
      <c r="H11" s="145"/>
      <c r="I11" s="145"/>
      <c r="J11" s="145"/>
      <c r="K11" s="145"/>
    </row>
    <row r="12" spans="1:11" ht="15" customHeight="1">
      <c r="A12" s="142"/>
      <c r="B12" s="145"/>
      <c r="C12" s="145"/>
      <c r="D12" s="145"/>
      <c r="E12" s="145"/>
      <c r="F12" s="145"/>
      <c r="G12" s="145"/>
      <c r="H12" s="145"/>
      <c r="I12" s="145"/>
      <c r="J12" s="145"/>
      <c r="K12" s="145"/>
    </row>
    <row r="13" spans="1:11" ht="15" customHeight="1">
      <c r="A13" s="145"/>
      <c r="B13" s="145"/>
      <c r="C13" s="145"/>
      <c r="D13" s="145"/>
      <c r="E13" s="145"/>
      <c r="F13" s="145"/>
      <c r="G13" s="145"/>
      <c r="H13" s="145"/>
      <c r="I13" s="145"/>
      <c r="J13" s="145"/>
      <c r="K13" s="145"/>
    </row>
    <row r="14" spans="1:11">
      <c r="A14" s="145"/>
      <c r="B14" s="145"/>
      <c r="C14" s="145"/>
      <c r="D14" s="145"/>
      <c r="E14" s="145"/>
      <c r="F14" s="145"/>
      <c r="G14" s="145"/>
      <c r="H14" s="145"/>
      <c r="I14" s="145"/>
      <c r="J14" s="145"/>
      <c r="K14" s="145"/>
    </row>
    <row r="15" spans="1:11">
      <c r="A15" s="145"/>
      <c r="B15" s="145"/>
      <c r="C15" s="145"/>
      <c r="D15" s="145"/>
      <c r="E15" s="145"/>
      <c r="F15" s="145"/>
      <c r="G15" s="145"/>
      <c r="H15" s="145"/>
      <c r="I15" s="145"/>
      <c r="J15" s="145"/>
      <c r="K15" s="145"/>
    </row>
    <row r="16" spans="1:11">
      <c r="A16" s="145"/>
      <c r="B16" s="145"/>
      <c r="C16" s="145"/>
      <c r="D16" s="145"/>
      <c r="E16" s="145"/>
      <c r="F16" s="145"/>
      <c r="G16" s="145"/>
      <c r="H16" s="145"/>
      <c r="I16" s="145"/>
      <c r="J16" s="145"/>
      <c r="K16" s="145"/>
    </row>
    <row r="17" spans="1:11">
      <c r="A17" s="145"/>
      <c r="B17" s="145"/>
      <c r="C17" s="145"/>
      <c r="D17" s="145"/>
      <c r="E17" s="145"/>
      <c r="F17" s="145"/>
      <c r="G17" s="145"/>
      <c r="H17" s="145"/>
      <c r="I17" s="145"/>
      <c r="J17" s="145"/>
      <c r="K17" s="145"/>
    </row>
    <row r="18" spans="1:11">
      <c r="A18" s="145"/>
      <c r="B18" s="145"/>
      <c r="C18" s="145"/>
      <c r="D18" s="145"/>
      <c r="E18" s="145"/>
      <c r="F18" s="145"/>
      <c r="G18" s="145"/>
      <c r="H18" s="145"/>
      <c r="I18" s="145"/>
      <c r="J18" s="145"/>
      <c r="K18" s="145"/>
    </row>
    <row r="19" spans="1:11">
      <c r="A19" s="145"/>
      <c r="B19" s="145"/>
      <c r="C19" s="145"/>
      <c r="D19" s="145"/>
      <c r="E19" s="145"/>
      <c r="F19" s="145"/>
      <c r="G19" s="145"/>
      <c r="H19" s="145"/>
      <c r="I19" s="145"/>
      <c r="J19" s="145"/>
      <c r="K19" s="145"/>
    </row>
    <row r="20" spans="1:11">
      <c r="A20" s="145"/>
      <c r="B20" s="145"/>
      <c r="C20" s="145"/>
      <c r="D20" s="145"/>
      <c r="E20" s="145"/>
      <c r="F20" s="145"/>
      <c r="G20" s="145"/>
      <c r="H20" s="145"/>
      <c r="I20" s="145"/>
      <c r="J20" s="145"/>
      <c r="K20" s="145"/>
    </row>
    <row r="21" spans="1:11">
      <c r="A21" s="145"/>
      <c r="B21" s="145"/>
      <c r="C21" s="145"/>
      <c r="D21" s="145"/>
      <c r="E21" s="145"/>
      <c r="F21" s="145"/>
      <c r="G21" s="145"/>
      <c r="H21" s="145"/>
      <c r="I21" s="145"/>
      <c r="J21" s="145"/>
      <c r="K21" s="145"/>
    </row>
    <row r="22" spans="1:11">
      <c r="A22" s="145"/>
      <c r="B22" s="145"/>
      <c r="C22" s="145"/>
      <c r="D22" s="145"/>
      <c r="E22" s="145"/>
      <c r="F22" s="145"/>
      <c r="G22" s="145"/>
      <c r="H22" s="145"/>
      <c r="I22" s="145"/>
      <c r="J22" s="145"/>
      <c r="K22" s="145"/>
    </row>
    <row r="23" spans="1:11">
      <c r="A23" s="145"/>
      <c r="B23" s="145"/>
      <c r="C23" s="145"/>
      <c r="D23" s="145"/>
      <c r="E23" s="145"/>
      <c r="F23" s="145"/>
      <c r="G23" s="145"/>
      <c r="H23" s="145"/>
      <c r="I23" s="145"/>
      <c r="J23" s="145"/>
      <c r="K23" s="145"/>
    </row>
    <row r="24" spans="1:11">
      <c r="A24" s="145"/>
      <c r="B24" s="145"/>
      <c r="C24" s="145"/>
      <c r="D24" s="145"/>
      <c r="E24" s="145"/>
      <c r="F24" s="145"/>
      <c r="G24" s="145"/>
      <c r="H24" s="145"/>
      <c r="I24" s="145"/>
      <c r="J24" s="145"/>
      <c r="K24" s="145"/>
    </row>
    <row r="25" spans="1:11">
      <c r="A25" s="145"/>
      <c r="B25" s="145"/>
      <c r="C25" s="145"/>
      <c r="D25" s="145"/>
      <c r="E25" s="145"/>
      <c r="F25" s="145"/>
      <c r="G25" s="145"/>
      <c r="H25" s="145"/>
      <c r="I25" s="145"/>
      <c r="J25" s="145"/>
      <c r="K25" s="145"/>
    </row>
    <row r="26" spans="1:11">
      <c r="A26" s="145"/>
      <c r="B26" s="145"/>
      <c r="C26" s="145"/>
      <c r="D26" s="145"/>
      <c r="E26" s="145"/>
      <c r="F26" s="145"/>
      <c r="G26" s="145"/>
      <c r="H26" s="145"/>
      <c r="I26" s="145"/>
      <c r="J26" s="145"/>
      <c r="K26" s="145"/>
    </row>
    <row r="27" spans="1:11">
      <c r="A27" s="145"/>
      <c r="B27" s="145"/>
      <c r="C27" s="145"/>
      <c r="D27" s="145"/>
      <c r="E27" s="145"/>
      <c r="F27" s="145"/>
      <c r="G27" s="145"/>
      <c r="H27" s="145"/>
      <c r="I27" s="145"/>
      <c r="J27" s="145"/>
      <c r="K27" s="145"/>
    </row>
    <row r="28" spans="1:11">
      <c r="A28" s="145"/>
      <c r="B28" s="145"/>
      <c r="C28" s="145"/>
      <c r="D28" s="145"/>
      <c r="E28" s="145"/>
      <c r="F28" s="145"/>
      <c r="G28" s="145"/>
      <c r="H28" s="145"/>
      <c r="I28" s="145"/>
      <c r="J28" s="145"/>
      <c r="K28" s="145"/>
    </row>
    <row r="29" spans="1:11">
      <c r="A29" s="145"/>
      <c r="B29" s="145"/>
      <c r="C29" s="145"/>
      <c r="D29" s="145"/>
      <c r="E29" s="145"/>
      <c r="F29" s="145"/>
      <c r="G29" s="145"/>
      <c r="H29" s="145"/>
      <c r="I29" s="145"/>
      <c r="J29" s="145"/>
      <c r="K29" s="145"/>
    </row>
    <row r="30" spans="1:11">
      <c r="A30" s="145"/>
      <c r="B30" s="145"/>
      <c r="C30" s="145"/>
      <c r="D30" s="145"/>
      <c r="E30" s="145"/>
      <c r="F30" s="145"/>
      <c r="G30" s="145"/>
      <c r="H30" s="145"/>
      <c r="I30" s="145"/>
      <c r="J30" s="145"/>
      <c r="K30" s="145"/>
    </row>
    <row r="31" spans="1:11">
      <c r="A31" s="145"/>
      <c r="B31" s="145"/>
      <c r="C31" s="145"/>
      <c r="D31" s="145"/>
      <c r="E31" s="145"/>
      <c r="F31" s="145"/>
      <c r="G31" s="145"/>
      <c r="H31" s="145"/>
      <c r="I31" s="145"/>
      <c r="J31" s="145"/>
      <c r="K31" s="145"/>
    </row>
    <row r="32" spans="1:11">
      <c r="A32" s="145"/>
      <c r="B32" s="145"/>
      <c r="C32" s="145"/>
      <c r="D32" s="145"/>
      <c r="E32" s="145"/>
      <c r="F32" s="145"/>
      <c r="G32" s="145"/>
      <c r="H32" s="145"/>
      <c r="I32" s="145"/>
      <c r="J32" s="145"/>
      <c r="K32" s="145"/>
    </row>
    <row r="33" spans="1:11">
      <c r="A33" s="145"/>
      <c r="B33" s="145"/>
      <c r="C33" s="145"/>
      <c r="D33" s="145"/>
      <c r="E33" s="145"/>
      <c r="F33" s="145"/>
      <c r="G33" s="145"/>
      <c r="H33" s="145"/>
      <c r="I33" s="145"/>
      <c r="J33" s="145"/>
      <c r="K33" s="145"/>
    </row>
    <row r="34" spans="1:11">
      <c r="A34" s="145"/>
      <c r="B34" s="145"/>
      <c r="C34" s="145"/>
      <c r="D34" s="145"/>
      <c r="E34" s="145"/>
      <c r="F34" s="145"/>
      <c r="G34" s="145"/>
      <c r="H34" s="145"/>
      <c r="I34" s="145"/>
      <c r="J34" s="145"/>
      <c r="K34" s="145"/>
    </row>
    <row r="35" spans="1:11">
      <c r="A35" s="145"/>
      <c r="B35" s="145"/>
      <c r="C35" s="145"/>
      <c r="D35" s="145"/>
      <c r="E35" s="145"/>
      <c r="F35" s="145"/>
      <c r="G35" s="145"/>
      <c r="H35" s="145"/>
      <c r="I35" s="145"/>
      <c r="J35" s="145"/>
      <c r="K35" s="145"/>
    </row>
    <row r="36" spans="1:11">
      <c r="A36" s="145"/>
      <c r="B36" s="145"/>
      <c r="C36" s="145"/>
      <c r="D36" s="145"/>
      <c r="E36" s="145"/>
      <c r="F36" s="145"/>
      <c r="G36" s="145"/>
      <c r="H36" s="145"/>
      <c r="I36" s="145"/>
      <c r="J36" s="145"/>
      <c r="K36" s="145"/>
    </row>
    <row r="37" spans="1:11">
      <c r="A37" s="145"/>
      <c r="B37" s="145"/>
      <c r="C37" s="145"/>
      <c r="D37" s="145"/>
      <c r="E37" s="145"/>
      <c r="F37" s="145"/>
      <c r="G37" s="145"/>
      <c r="H37" s="145"/>
      <c r="I37" s="145"/>
      <c r="J37" s="145"/>
      <c r="K37" s="145"/>
    </row>
    <row r="38" spans="1:11">
      <c r="A38" s="145"/>
      <c r="B38" s="145"/>
      <c r="C38" s="145"/>
      <c r="D38" s="145"/>
      <c r="E38" s="145"/>
      <c r="F38" s="145"/>
      <c r="G38" s="145"/>
      <c r="H38" s="145"/>
      <c r="I38" s="145"/>
      <c r="J38" s="145"/>
      <c r="K38" s="145"/>
    </row>
    <row r="39" spans="1:11">
      <c r="A39" s="145"/>
      <c r="B39" s="145"/>
      <c r="C39" s="145"/>
      <c r="D39" s="145"/>
      <c r="E39" s="145"/>
      <c r="F39" s="145"/>
      <c r="G39" s="145"/>
      <c r="H39" s="145"/>
      <c r="I39" s="145"/>
      <c r="J39" s="145"/>
      <c r="K39" s="145"/>
    </row>
    <row r="40" spans="1:11">
      <c r="A40" s="145"/>
      <c r="B40" s="145"/>
      <c r="C40" s="145"/>
      <c r="D40" s="145"/>
      <c r="E40" s="145"/>
      <c r="F40" s="145"/>
      <c r="G40" s="145"/>
      <c r="H40" s="145"/>
      <c r="I40" s="145"/>
      <c r="J40" s="145"/>
      <c r="K40" s="145"/>
    </row>
    <row r="41" spans="1:11">
      <c r="A41" s="145"/>
      <c r="B41" s="145"/>
      <c r="C41" s="145"/>
      <c r="D41" s="145"/>
      <c r="E41" s="145"/>
      <c r="F41" s="145"/>
      <c r="G41" s="145"/>
      <c r="H41" s="145"/>
      <c r="I41" s="145"/>
      <c r="J41" s="145"/>
      <c r="K41" s="145"/>
    </row>
    <row r="42" spans="1:11">
      <c r="A42" s="145"/>
      <c r="B42" s="145"/>
      <c r="C42" s="145"/>
      <c r="D42" s="145"/>
      <c r="E42" s="145"/>
      <c r="F42" s="145"/>
      <c r="G42" s="145"/>
      <c r="H42" s="145"/>
      <c r="I42" s="145"/>
      <c r="J42" s="145"/>
      <c r="K42" s="145"/>
    </row>
    <row r="43" spans="1:11">
      <c r="A43" s="145"/>
      <c r="B43" s="145"/>
      <c r="C43" s="145"/>
      <c r="D43" s="145"/>
      <c r="E43" s="145"/>
      <c r="F43" s="145"/>
      <c r="G43" s="145"/>
      <c r="H43" s="145"/>
      <c r="I43" s="145"/>
      <c r="J43" s="145"/>
      <c r="K43" s="145"/>
    </row>
    <row r="44" spans="1:11">
      <c r="A44" s="145"/>
      <c r="B44" s="145"/>
      <c r="C44" s="145"/>
      <c r="D44" s="145"/>
      <c r="E44" s="145"/>
      <c r="F44" s="145"/>
      <c r="G44" s="145"/>
      <c r="H44" s="145"/>
      <c r="I44" s="145"/>
      <c r="J44" s="145"/>
      <c r="K44" s="145"/>
    </row>
    <row r="45" spans="1:11">
      <c r="A45" s="145"/>
      <c r="B45" s="145"/>
      <c r="C45" s="145"/>
      <c r="D45" s="145"/>
      <c r="E45" s="145"/>
      <c r="F45" s="145"/>
      <c r="G45" s="145"/>
      <c r="H45" s="145"/>
      <c r="I45" s="145"/>
      <c r="J45" s="145"/>
      <c r="K45" s="145"/>
    </row>
    <row r="46" spans="1:11">
      <c r="A46" s="145"/>
      <c r="B46" s="145"/>
      <c r="C46" s="145"/>
      <c r="D46" s="145"/>
      <c r="E46" s="145"/>
      <c r="F46" s="145"/>
      <c r="G46" s="145"/>
      <c r="H46" s="145"/>
      <c r="I46" s="145"/>
      <c r="J46" s="145"/>
      <c r="K46" s="145"/>
    </row>
    <row r="47" spans="1:11">
      <c r="A47" s="145"/>
      <c r="B47" s="145"/>
      <c r="C47" s="145"/>
      <c r="D47" s="145"/>
      <c r="E47" s="145"/>
      <c r="F47" s="145"/>
      <c r="G47" s="145"/>
      <c r="H47" s="145"/>
      <c r="I47" s="145"/>
      <c r="J47" s="145"/>
      <c r="K47" s="145"/>
    </row>
    <row r="48" spans="1:11">
      <c r="A48" s="145"/>
      <c r="B48" s="145"/>
      <c r="C48" s="145"/>
      <c r="D48" s="145"/>
      <c r="E48" s="145"/>
      <c r="F48" s="145"/>
      <c r="G48" s="145"/>
      <c r="H48" s="145"/>
      <c r="I48" s="145"/>
      <c r="J48" s="145"/>
      <c r="K48" s="145"/>
    </row>
    <row r="49" spans="1:11">
      <c r="A49" s="145"/>
      <c r="B49" s="145"/>
      <c r="C49" s="145"/>
      <c r="D49" s="145"/>
      <c r="E49" s="145"/>
      <c r="F49" s="145"/>
      <c r="G49" s="145"/>
      <c r="H49" s="145"/>
      <c r="I49" s="145"/>
      <c r="J49" s="145"/>
      <c r="K49" s="145"/>
    </row>
    <row r="50" spans="1:11">
      <c r="A50" s="145"/>
      <c r="B50" s="145"/>
      <c r="C50" s="145"/>
      <c r="D50" s="145"/>
      <c r="E50" s="145"/>
      <c r="F50" s="145"/>
      <c r="G50" s="145"/>
      <c r="H50" s="145"/>
      <c r="I50" s="145"/>
      <c r="J50" s="145"/>
      <c r="K50" s="145"/>
    </row>
    <row r="51" spans="1:11">
      <c r="A51" s="145"/>
      <c r="B51" s="145"/>
      <c r="C51" s="145"/>
      <c r="D51" s="145"/>
      <c r="E51" s="145"/>
      <c r="F51" s="145"/>
      <c r="G51" s="145"/>
      <c r="H51" s="145"/>
      <c r="I51" s="145"/>
      <c r="J51" s="145"/>
      <c r="K51" s="145"/>
    </row>
    <row r="52" spans="1:11">
      <c r="A52" s="145"/>
      <c r="B52" s="145"/>
      <c r="C52" s="145"/>
      <c r="D52" s="145"/>
      <c r="E52" s="145"/>
      <c r="F52" s="145"/>
      <c r="G52" s="145"/>
      <c r="H52" s="145"/>
      <c r="I52" s="145"/>
      <c r="J52" s="145"/>
      <c r="K52" s="145"/>
    </row>
    <row r="53" spans="1:11">
      <c r="A53" s="145"/>
      <c r="B53" s="145"/>
      <c r="C53" s="145"/>
      <c r="D53" s="145"/>
      <c r="E53" s="145"/>
      <c r="F53" s="145"/>
      <c r="G53" s="145"/>
      <c r="H53" s="145"/>
      <c r="I53" s="145"/>
      <c r="J53" s="145"/>
      <c r="K53" s="145"/>
    </row>
    <row r="54" spans="1:11">
      <c r="A54" s="145"/>
      <c r="B54" s="145"/>
      <c r="C54" s="145"/>
      <c r="D54" s="145"/>
      <c r="E54" s="145"/>
      <c r="F54" s="145"/>
      <c r="G54" s="145"/>
      <c r="H54" s="145"/>
      <c r="I54" s="145"/>
      <c r="J54" s="145"/>
      <c r="K54" s="145"/>
    </row>
    <row r="55" spans="1:11">
      <c r="A55" s="145"/>
      <c r="B55" s="145"/>
      <c r="C55" s="145"/>
      <c r="D55" s="145"/>
      <c r="E55" s="145"/>
      <c r="F55" s="145"/>
      <c r="G55" s="145"/>
      <c r="H55" s="145"/>
      <c r="I55" s="145"/>
      <c r="J55" s="145"/>
      <c r="K55" s="145"/>
    </row>
    <row r="56" spans="1:11">
      <c r="A56" s="1265" t="s">
        <v>515</v>
      </c>
      <c r="B56" s="1265"/>
      <c r="C56" s="1265"/>
      <c r="D56" s="1265"/>
      <c r="E56" s="1265"/>
      <c r="F56" s="1265"/>
      <c r="G56" s="1265"/>
      <c r="H56" s="1265"/>
      <c r="I56" s="1265"/>
      <c r="J56" s="1265"/>
      <c r="K56" s="155"/>
    </row>
    <row r="57" spans="1:11">
      <c r="A57" s="145"/>
      <c r="B57" s="145"/>
      <c r="C57" s="145"/>
      <c r="D57" s="145"/>
      <c r="E57" s="145"/>
      <c r="F57" s="145"/>
      <c r="G57" s="145"/>
      <c r="H57" s="145"/>
      <c r="I57" s="145"/>
      <c r="J57" s="145"/>
      <c r="K57" s="145"/>
    </row>
    <row r="58" spans="1:11">
      <c r="A58" s="145"/>
      <c r="B58" s="145"/>
      <c r="C58" s="145"/>
      <c r="D58" s="145"/>
      <c r="E58" s="145"/>
      <c r="F58" s="145"/>
      <c r="G58" s="145"/>
      <c r="H58" s="145"/>
      <c r="I58" s="145"/>
      <c r="J58" s="145"/>
      <c r="K58" s="145"/>
    </row>
    <row r="59" spans="1:11">
      <c r="A59" s="145"/>
      <c r="B59" s="145"/>
      <c r="C59" s="145"/>
      <c r="D59" s="145"/>
      <c r="E59" s="145"/>
      <c r="F59" s="145"/>
      <c r="G59" s="145"/>
      <c r="H59" s="145"/>
      <c r="I59" s="145"/>
      <c r="J59" s="145"/>
      <c r="K59" s="145"/>
    </row>
    <row r="60" spans="1:11">
      <c r="A60" s="145"/>
      <c r="B60" s="145"/>
      <c r="C60" s="145"/>
      <c r="D60" s="145"/>
      <c r="E60" s="145"/>
      <c r="F60" s="145"/>
      <c r="G60" s="145"/>
      <c r="H60" s="145"/>
      <c r="I60" s="145"/>
      <c r="J60" s="145"/>
      <c r="K60" s="145"/>
    </row>
    <row r="61" spans="1:11">
      <c r="A61" s="145"/>
      <c r="B61" s="145"/>
      <c r="C61" s="145"/>
      <c r="D61" s="145"/>
      <c r="E61" s="145"/>
      <c r="F61" s="145"/>
      <c r="G61" s="145"/>
      <c r="H61" s="145"/>
      <c r="I61" s="145"/>
      <c r="J61" s="145"/>
      <c r="K61" s="145"/>
    </row>
    <row r="62" spans="1:11">
      <c r="A62" s="145"/>
      <c r="B62" s="145"/>
      <c r="C62" s="145"/>
      <c r="D62" s="145"/>
      <c r="E62" s="145"/>
      <c r="F62" s="145"/>
      <c r="G62" s="145"/>
      <c r="H62" s="145"/>
      <c r="I62" s="145"/>
      <c r="J62" s="145"/>
      <c r="K62" s="145"/>
    </row>
    <row r="63" spans="1:11">
      <c r="A63" s="145"/>
      <c r="B63" s="145"/>
      <c r="C63" s="145"/>
      <c r="D63" s="145"/>
      <c r="E63" s="145"/>
      <c r="F63" s="145"/>
      <c r="G63" s="145"/>
      <c r="H63" s="145"/>
      <c r="I63" s="145"/>
      <c r="J63" s="145"/>
      <c r="K63" s="145"/>
    </row>
  </sheetData>
  <mergeCells count="3">
    <mergeCell ref="A56:J56"/>
    <mergeCell ref="A3:K3"/>
    <mergeCell ref="A2:K2"/>
  </mergeCells>
  <printOptions horizontalCentered="1" verticalCentered="1"/>
  <pageMargins left="0" right="0" top="0" bottom="0" header="0" footer="0"/>
  <pageSetup paperSize="9" scale="77"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C6"/>
  <sheetViews>
    <sheetView rightToLeft="1" view="pageBreakPreview" zoomScale="85" zoomScaleNormal="100" zoomScaleSheetLayoutView="85" workbookViewId="0">
      <selection activeCell="C13" sqref="C13"/>
    </sheetView>
  </sheetViews>
  <sheetFormatPr defaultColWidth="9.08984375" defaultRowHeight="14.5"/>
  <cols>
    <col min="1" max="1" width="5.6328125" style="9" customWidth="1"/>
    <col min="2" max="2" width="98.6328125" style="9" customWidth="1"/>
    <col min="3" max="3" width="5.6328125" style="9" customWidth="1"/>
    <col min="4" max="16384" width="9.08984375" style="9"/>
  </cols>
  <sheetData>
    <row r="1" spans="1:3" ht="180" customHeight="1">
      <c r="A1" s="702"/>
      <c r="B1" s="702"/>
      <c r="C1" s="702"/>
    </row>
    <row r="2" spans="1:3" ht="131.25" customHeight="1">
      <c r="A2" s="987"/>
      <c r="B2" s="994" t="s">
        <v>472</v>
      </c>
      <c r="C2" s="987"/>
    </row>
    <row r="3" spans="1:3" ht="78.75" customHeight="1">
      <c r="A3" s="987"/>
      <c r="B3" s="990" t="s">
        <v>780</v>
      </c>
      <c r="C3" s="987"/>
    </row>
    <row r="4" spans="1:3" ht="53.25" customHeight="1">
      <c r="A4" s="987"/>
      <c r="B4" s="991" t="s">
        <v>473</v>
      </c>
      <c r="C4" s="987"/>
    </row>
    <row r="5" spans="1:3" ht="166.5" customHeight="1">
      <c r="A5" s="987"/>
      <c r="B5" s="995" t="s">
        <v>781</v>
      </c>
      <c r="C5" s="987"/>
    </row>
    <row r="6" spans="1:3" ht="180" customHeight="1">
      <c r="A6" s="702"/>
      <c r="B6" s="702"/>
      <c r="C6" s="702"/>
    </row>
  </sheetData>
  <printOptions horizontalCentered="1" verticalCentered="1"/>
  <pageMargins left="0" right="0" top="0" bottom="0" header="0" footer="0"/>
  <pageSetup paperSize="9" scale="76"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C4"/>
  <sheetViews>
    <sheetView rightToLeft="1" view="pageBreakPreview" zoomScale="85" zoomScaleNormal="100" zoomScaleSheetLayoutView="85" workbookViewId="0">
      <selection activeCell="C13" sqref="C13"/>
    </sheetView>
  </sheetViews>
  <sheetFormatPr defaultColWidth="9.08984375" defaultRowHeight="14.5"/>
  <cols>
    <col min="1" max="1" width="105.90625" style="9" customWidth="1"/>
    <col min="2" max="16384" width="9.08984375" style="9"/>
  </cols>
  <sheetData>
    <row r="1" spans="1:3" ht="340.5" customHeight="1">
      <c r="A1" s="702"/>
      <c r="B1" s="702"/>
      <c r="C1" s="702"/>
    </row>
    <row r="2" spans="1:3" ht="89">
      <c r="A2" s="992" t="s">
        <v>538</v>
      </c>
    </row>
    <row r="3" spans="1:3" ht="96.75" customHeight="1">
      <c r="A3" s="993" t="s">
        <v>539</v>
      </c>
    </row>
    <row r="4" spans="1:3" ht="316.5" customHeight="1">
      <c r="A4" s="702"/>
    </row>
  </sheetData>
  <printOptions horizontalCentered="1" verticalCentered="1"/>
  <pageMargins left="0" right="0" top="0" bottom="0" header="0" footer="0"/>
  <pageSetup paperSize="9" scale="95"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FF00"/>
  </sheetPr>
  <dimension ref="A1:AJ22"/>
  <sheetViews>
    <sheetView rightToLeft="1" view="pageBreakPreview" zoomScaleNormal="70" zoomScaleSheetLayoutView="100" workbookViewId="0">
      <selection activeCell="C13" sqref="C13"/>
    </sheetView>
  </sheetViews>
  <sheetFormatPr defaultColWidth="9.08984375" defaultRowHeight="14"/>
  <cols>
    <col min="1" max="1" width="31.36328125" style="2" customWidth="1"/>
    <col min="2" max="2" width="6.36328125" style="2" customWidth="1"/>
    <col min="3" max="3" width="7.36328125" style="2" customWidth="1"/>
    <col min="4" max="4" width="6.36328125" style="2" customWidth="1"/>
    <col min="5" max="6" width="7.36328125" style="2" customWidth="1"/>
    <col min="7" max="7" width="7.6328125" style="2" customWidth="1"/>
    <col min="8" max="10" width="7.36328125" style="2" customWidth="1"/>
    <col min="11" max="11" width="17" style="2" customWidth="1"/>
    <col min="12" max="12" width="34.36328125" style="2" customWidth="1"/>
    <col min="13" max="13" width="9.08984375" style="2"/>
    <col min="14" max="14" width="34" style="2" bestFit="1" customWidth="1"/>
    <col min="15" max="15" width="11.08984375" style="2" bestFit="1" customWidth="1"/>
    <col min="16" max="23" width="9.08984375" style="2"/>
    <col min="24" max="24" width="14" style="2" customWidth="1"/>
    <col min="25" max="25" width="7" style="2" customWidth="1"/>
    <col min="26" max="26" width="22.6328125" style="2" customWidth="1"/>
    <col min="27" max="16384" width="9.08984375" style="2"/>
  </cols>
  <sheetData>
    <row r="1" spans="1:36" s="1" customFormat="1" ht="24.5">
      <c r="A1" s="1343" t="s">
        <v>767</v>
      </c>
      <c r="B1" s="1343"/>
      <c r="C1" s="1343"/>
      <c r="D1" s="1343"/>
      <c r="E1" s="1343"/>
      <c r="F1" s="1343"/>
      <c r="G1" s="1343"/>
      <c r="H1" s="1343"/>
      <c r="I1" s="1343"/>
      <c r="J1" s="1343"/>
      <c r="K1" s="1343"/>
      <c r="L1" s="1343"/>
    </row>
    <row r="2" spans="1:36" s="1" customFormat="1" ht="15.5">
      <c r="A2" s="1185" t="s">
        <v>768</v>
      </c>
      <c r="B2" s="1185"/>
      <c r="C2" s="1185"/>
      <c r="D2" s="1185"/>
      <c r="E2" s="1185"/>
      <c r="F2" s="1185"/>
      <c r="G2" s="1185"/>
      <c r="H2" s="1185"/>
      <c r="I2" s="1185"/>
      <c r="J2" s="1185"/>
      <c r="K2" s="1185"/>
      <c r="L2" s="1185"/>
    </row>
    <row r="3" spans="1:36" s="1" customFormat="1" ht="15.5">
      <c r="A3" s="1344">
        <v>2021</v>
      </c>
      <c r="B3" s="1344"/>
      <c r="C3" s="1344"/>
      <c r="D3" s="1344"/>
      <c r="E3" s="1344"/>
      <c r="F3" s="1344"/>
      <c r="G3" s="1344"/>
      <c r="H3" s="1344"/>
      <c r="I3" s="1344"/>
      <c r="J3" s="1344"/>
      <c r="K3" s="1344"/>
      <c r="L3" s="1344"/>
    </row>
    <row r="4" spans="1:36" s="1" customFormat="1" ht="15.5">
      <c r="A4" s="1001" t="s">
        <v>344</v>
      </c>
      <c r="B4" s="1002"/>
      <c r="C4" s="1002"/>
      <c r="D4" s="1002"/>
      <c r="E4" s="1002"/>
      <c r="F4" s="1002"/>
      <c r="G4" s="1002"/>
      <c r="H4" s="1002"/>
      <c r="I4" s="1002"/>
      <c r="J4" s="1002"/>
      <c r="K4" s="1002"/>
      <c r="L4" s="1003" t="s">
        <v>343</v>
      </c>
    </row>
    <row r="5" spans="1:36" ht="18.5">
      <c r="A5" s="1345" t="s">
        <v>1</v>
      </c>
      <c r="B5" s="1348" t="s">
        <v>2</v>
      </c>
      <c r="C5" s="1348"/>
      <c r="D5" s="1348"/>
      <c r="E5" s="1348" t="s">
        <v>3</v>
      </c>
      <c r="F5" s="1348"/>
      <c r="G5" s="1348"/>
      <c r="H5" s="1348" t="s">
        <v>4</v>
      </c>
      <c r="I5" s="1348"/>
      <c r="J5" s="1348"/>
      <c r="K5" s="1349" t="s">
        <v>5</v>
      </c>
      <c r="L5" s="1351" t="s">
        <v>6</v>
      </c>
      <c r="N5" s="1359" t="s">
        <v>1</v>
      </c>
      <c r="O5" s="1362" t="s">
        <v>2</v>
      </c>
      <c r="P5" s="1362"/>
      <c r="Q5" s="1362"/>
      <c r="R5" s="1362" t="s">
        <v>3</v>
      </c>
      <c r="S5" s="1362"/>
      <c r="T5" s="1362"/>
      <c r="U5" s="1362" t="s">
        <v>4</v>
      </c>
      <c r="V5" s="1362"/>
      <c r="W5" s="1362"/>
      <c r="X5" s="1363" t="s">
        <v>5</v>
      </c>
      <c r="Y5" s="1365"/>
      <c r="Z5" s="1359" t="s">
        <v>1</v>
      </c>
      <c r="AA5" s="1362" t="s">
        <v>2</v>
      </c>
      <c r="AB5" s="1362"/>
      <c r="AC5" s="1362"/>
      <c r="AD5" s="1362" t="s">
        <v>3</v>
      </c>
      <c r="AE5" s="1362"/>
      <c r="AF5" s="1362"/>
      <c r="AG5" s="1362" t="s">
        <v>4</v>
      </c>
      <c r="AH5" s="1362"/>
      <c r="AI5" s="1362"/>
      <c r="AJ5" s="1363" t="s">
        <v>5</v>
      </c>
    </row>
    <row r="6" spans="1:36">
      <c r="A6" s="1346"/>
      <c r="B6" s="1354" t="s">
        <v>7</v>
      </c>
      <c r="C6" s="1354"/>
      <c r="D6" s="1354"/>
      <c r="E6" s="1354" t="s">
        <v>8</v>
      </c>
      <c r="F6" s="1354"/>
      <c r="G6" s="1354"/>
      <c r="H6" s="1354" t="s">
        <v>9</v>
      </c>
      <c r="I6" s="1354"/>
      <c r="J6" s="1354"/>
      <c r="K6" s="1350"/>
      <c r="L6" s="1352"/>
      <c r="N6" s="1360"/>
      <c r="O6" s="1368" t="s">
        <v>7</v>
      </c>
      <c r="P6" s="1368"/>
      <c r="Q6" s="1368"/>
      <c r="R6" s="1368" t="s">
        <v>8</v>
      </c>
      <c r="S6" s="1368"/>
      <c r="T6" s="1368"/>
      <c r="U6" s="1368" t="s">
        <v>9</v>
      </c>
      <c r="V6" s="1368"/>
      <c r="W6" s="1368"/>
      <c r="X6" s="1364"/>
      <c r="Y6" s="1366"/>
      <c r="Z6" s="1360"/>
      <c r="AA6" s="1368" t="s">
        <v>7</v>
      </c>
      <c r="AB6" s="1368"/>
      <c r="AC6" s="1368"/>
      <c r="AD6" s="1368" t="s">
        <v>8</v>
      </c>
      <c r="AE6" s="1368"/>
      <c r="AF6" s="1368"/>
      <c r="AG6" s="1368" t="s">
        <v>9</v>
      </c>
      <c r="AH6" s="1368"/>
      <c r="AI6" s="1368"/>
      <c r="AJ6" s="1364"/>
    </row>
    <row r="7" spans="1:36">
      <c r="A7" s="1346"/>
      <c r="B7" s="871" t="s">
        <v>10</v>
      </c>
      <c r="C7" s="871" t="s">
        <v>11</v>
      </c>
      <c r="D7" s="871" t="s">
        <v>12</v>
      </c>
      <c r="E7" s="871" t="s">
        <v>10</v>
      </c>
      <c r="F7" s="871" t="s">
        <v>11</v>
      </c>
      <c r="G7" s="871" t="s">
        <v>12</v>
      </c>
      <c r="H7" s="871" t="s">
        <v>10</v>
      </c>
      <c r="I7" s="871" t="s">
        <v>11</v>
      </c>
      <c r="J7" s="871" t="s">
        <v>12</v>
      </c>
      <c r="K7" s="1355" t="s">
        <v>13</v>
      </c>
      <c r="L7" s="1352"/>
      <c r="N7" s="1360"/>
      <c r="O7" s="567" t="s">
        <v>10</v>
      </c>
      <c r="P7" s="567" t="s">
        <v>11</v>
      </c>
      <c r="Q7" s="567" t="s">
        <v>12</v>
      </c>
      <c r="R7" s="567" t="s">
        <v>10</v>
      </c>
      <c r="S7" s="567" t="s">
        <v>11</v>
      </c>
      <c r="T7" s="567" t="s">
        <v>12</v>
      </c>
      <c r="U7" s="567" t="s">
        <v>10</v>
      </c>
      <c r="V7" s="567" t="s">
        <v>11</v>
      </c>
      <c r="W7" s="567" t="s">
        <v>12</v>
      </c>
      <c r="X7" s="1369" t="s">
        <v>13</v>
      </c>
      <c r="Y7" s="1366"/>
      <c r="Z7" s="1360"/>
      <c r="AA7" s="567" t="s">
        <v>10</v>
      </c>
      <c r="AB7" s="567" t="s">
        <v>11</v>
      </c>
      <c r="AC7" s="567" t="s">
        <v>12</v>
      </c>
      <c r="AD7" s="567" t="s">
        <v>10</v>
      </c>
      <c r="AE7" s="567" t="s">
        <v>11</v>
      </c>
      <c r="AF7" s="567" t="s">
        <v>12</v>
      </c>
      <c r="AG7" s="567" t="s">
        <v>10</v>
      </c>
      <c r="AH7" s="567" t="s">
        <v>11</v>
      </c>
      <c r="AI7" s="567" t="s">
        <v>12</v>
      </c>
      <c r="AJ7" s="1369" t="s">
        <v>13</v>
      </c>
    </row>
    <row r="8" spans="1:36">
      <c r="A8" s="1347"/>
      <c r="B8" s="872" t="s">
        <v>184</v>
      </c>
      <c r="C8" s="872" t="s">
        <v>185</v>
      </c>
      <c r="D8" s="872" t="s">
        <v>9</v>
      </c>
      <c r="E8" s="872" t="s">
        <v>184</v>
      </c>
      <c r="F8" s="872" t="s">
        <v>185</v>
      </c>
      <c r="G8" s="872" t="s">
        <v>9</v>
      </c>
      <c r="H8" s="872" t="s">
        <v>184</v>
      </c>
      <c r="I8" s="872" t="s">
        <v>185</v>
      </c>
      <c r="J8" s="872" t="s">
        <v>9</v>
      </c>
      <c r="K8" s="1356"/>
      <c r="L8" s="1353"/>
      <c r="N8" s="1361"/>
      <c r="O8" s="568" t="s">
        <v>184</v>
      </c>
      <c r="P8" s="568" t="s">
        <v>185</v>
      </c>
      <c r="Q8" s="568" t="s">
        <v>9</v>
      </c>
      <c r="R8" s="568" t="s">
        <v>184</v>
      </c>
      <c r="S8" s="568" t="s">
        <v>185</v>
      </c>
      <c r="T8" s="568" t="s">
        <v>9</v>
      </c>
      <c r="U8" s="568" t="s">
        <v>184</v>
      </c>
      <c r="V8" s="568" t="s">
        <v>185</v>
      </c>
      <c r="W8" s="568" t="s">
        <v>9</v>
      </c>
      <c r="X8" s="1370"/>
      <c r="Y8" s="1367"/>
      <c r="Z8" s="1361"/>
      <c r="AA8" s="568" t="s">
        <v>184</v>
      </c>
      <c r="AB8" s="568" t="s">
        <v>185</v>
      </c>
      <c r="AC8" s="568" t="s">
        <v>9</v>
      </c>
      <c r="AD8" s="568" t="s">
        <v>184</v>
      </c>
      <c r="AE8" s="568" t="s">
        <v>185</v>
      </c>
      <c r="AF8" s="568" t="s">
        <v>9</v>
      </c>
      <c r="AG8" s="568" t="s">
        <v>184</v>
      </c>
      <c r="AH8" s="568" t="s">
        <v>185</v>
      </c>
      <c r="AI8" s="568" t="s">
        <v>9</v>
      </c>
      <c r="AJ8" s="1370"/>
    </row>
    <row r="9" spans="1:36">
      <c r="A9" s="426" t="s">
        <v>16</v>
      </c>
      <c r="B9" s="424">
        <v>2</v>
      </c>
      <c r="C9" s="424">
        <v>2</v>
      </c>
      <c r="D9" s="424">
        <f>SUM(B9:C9)</f>
        <v>4</v>
      </c>
      <c r="E9" s="424">
        <v>197</v>
      </c>
      <c r="F9" s="424">
        <v>2</v>
      </c>
      <c r="G9" s="424">
        <f t="shared" ref="G9:G15" si="0">SUM(E9:F9)</f>
        <v>199</v>
      </c>
      <c r="H9" s="424">
        <f>B9+E9</f>
        <v>199</v>
      </c>
      <c r="I9" s="424">
        <f>C9+F9</f>
        <v>4</v>
      </c>
      <c r="J9" s="425">
        <f>D9+G9</f>
        <v>203</v>
      </c>
      <c r="K9" s="424">
        <v>6854109</v>
      </c>
      <c r="L9" s="427" t="s">
        <v>17</v>
      </c>
      <c r="N9" s="569" t="s">
        <v>16</v>
      </c>
      <c r="O9" s="570">
        <v>4</v>
      </c>
      <c r="P9" s="570">
        <v>2</v>
      </c>
      <c r="Q9" s="570">
        <f>SUM(O9:P9)</f>
        <v>6</v>
      </c>
      <c r="R9" s="570">
        <v>184</v>
      </c>
      <c r="S9" s="570">
        <v>2</v>
      </c>
      <c r="T9" s="570">
        <f>SUM(R9:S9)</f>
        <v>186</v>
      </c>
      <c r="U9" s="570">
        <f>O9+R9</f>
        <v>188</v>
      </c>
      <c r="V9" s="570">
        <f>P9+S9</f>
        <v>4</v>
      </c>
      <c r="W9" s="571">
        <f>Q9+T9</f>
        <v>192</v>
      </c>
      <c r="X9" s="570">
        <v>5266759</v>
      </c>
      <c r="Y9" s="572"/>
      <c r="Z9" s="569" t="s">
        <v>16</v>
      </c>
      <c r="AA9" s="593">
        <f>+(B9-O9)/O9</f>
        <v>-0.5</v>
      </c>
      <c r="AB9" s="593">
        <f t="shared" ref="AB9:AJ16" si="1">+(C9-P9)/P9</f>
        <v>0</v>
      </c>
      <c r="AC9" s="593">
        <f t="shared" si="1"/>
        <v>-0.33333333333333331</v>
      </c>
      <c r="AD9" s="593">
        <f t="shared" si="1"/>
        <v>7.0652173913043473E-2</v>
      </c>
      <c r="AE9" s="593">
        <f t="shared" si="1"/>
        <v>0</v>
      </c>
      <c r="AF9" s="593">
        <f t="shared" si="1"/>
        <v>6.9892473118279563E-2</v>
      </c>
      <c r="AG9" s="593">
        <f t="shared" si="1"/>
        <v>5.8510638297872342E-2</v>
      </c>
      <c r="AH9" s="593">
        <f t="shared" si="1"/>
        <v>0</v>
      </c>
      <c r="AI9" s="593">
        <f t="shared" si="1"/>
        <v>5.7291666666666664E-2</v>
      </c>
      <c r="AJ9" s="593">
        <f t="shared" si="1"/>
        <v>0.3013902857525852</v>
      </c>
    </row>
    <row r="10" spans="1:36" ht="39">
      <c r="A10" s="812" t="s">
        <v>584</v>
      </c>
      <c r="B10" s="813">
        <v>3</v>
      </c>
      <c r="C10" s="813">
        <v>0</v>
      </c>
      <c r="D10" s="813">
        <f>SUM(B10:C10)</f>
        <v>3</v>
      </c>
      <c r="E10" s="813">
        <v>415</v>
      </c>
      <c r="F10" s="813">
        <v>3</v>
      </c>
      <c r="G10" s="813">
        <f t="shared" si="0"/>
        <v>418</v>
      </c>
      <c r="H10" s="813">
        <f>B10+E10</f>
        <v>418</v>
      </c>
      <c r="I10" s="813">
        <f t="shared" ref="I10:I14" si="2">C10+F10</f>
        <v>3</v>
      </c>
      <c r="J10" s="814">
        <f t="shared" ref="J10:J15" si="3">D10+G10</f>
        <v>421</v>
      </c>
      <c r="K10" s="813">
        <v>24250448.169999998</v>
      </c>
      <c r="L10" s="815" t="s">
        <v>20</v>
      </c>
      <c r="N10" s="573" t="s">
        <v>584</v>
      </c>
      <c r="O10" s="574">
        <v>2</v>
      </c>
      <c r="P10" s="574">
        <v>0</v>
      </c>
      <c r="Q10" s="574">
        <f t="shared" ref="Q10:Q16" si="4">SUM(O10:P10)</f>
        <v>2</v>
      </c>
      <c r="R10" s="574">
        <v>285</v>
      </c>
      <c r="S10" s="574">
        <v>0</v>
      </c>
      <c r="T10" s="574">
        <f t="shared" ref="T10:T16" si="5">SUM(R10:S10)</f>
        <v>285</v>
      </c>
      <c r="U10" s="574">
        <f>O10+R10</f>
        <v>287</v>
      </c>
      <c r="V10" s="574">
        <v>0</v>
      </c>
      <c r="W10" s="575">
        <f t="shared" ref="W10:W15" si="6">Q10+T10</f>
        <v>287</v>
      </c>
      <c r="X10" s="574">
        <v>20696326</v>
      </c>
      <c r="Y10" s="576"/>
      <c r="Z10" s="573" t="s">
        <v>584</v>
      </c>
      <c r="AA10" s="593">
        <f t="shared" ref="AA10:AA16" si="7">+(B10-O10)/O10</f>
        <v>0.5</v>
      </c>
      <c r="AB10" s="593"/>
      <c r="AC10" s="593">
        <f t="shared" ref="AC10:AC16" si="8">+(D10-Q10)/Q10</f>
        <v>0.5</v>
      </c>
      <c r="AD10" s="593">
        <f t="shared" ref="AD10:AE16" si="9">+(E10-R10)/R10</f>
        <v>0.45614035087719296</v>
      </c>
      <c r="AE10" s="593"/>
      <c r="AF10" s="593">
        <f t="shared" ref="AF10:AF16" si="10">+(G10-T10)/T10</f>
        <v>0.46666666666666667</v>
      </c>
      <c r="AG10" s="593">
        <f t="shared" ref="AG10:AG16" si="11">+(H10-U10)/U10</f>
        <v>0.45644599303135891</v>
      </c>
      <c r="AH10" s="593"/>
      <c r="AI10" s="593">
        <f t="shared" ref="AI10:AI16" si="12">+(J10-W10)/W10</f>
        <v>0.46689895470383275</v>
      </c>
      <c r="AJ10" s="593">
        <f t="shared" si="1"/>
        <v>0.17172720269288366</v>
      </c>
    </row>
    <row r="11" spans="1:36" s="10" customFormat="1">
      <c r="A11" s="419" t="s">
        <v>18</v>
      </c>
      <c r="B11" s="420">
        <v>0</v>
      </c>
      <c r="C11" s="420">
        <v>0</v>
      </c>
      <c r="D11" s="420">
        <v>0</v>
      </c>
      <c r="E11" s="420">
        <v>22</v>
      </c>
      <c r="F11" s="420"/>
      <c r="G11" s="420">
        <f t="shared" si="0"/>
        <v>22</v>
      </c>
      <c r="H11" s="420">
        <f t="shared" ref="H11:H14" si="13">B11+E11</f>
        <v>22</v>
      </c>
      <c r="I11" s="420">
        <f t="shared" si="2"/>
        <v>0</v>
      </c>
      <c r="J11" s="421">
        <f t="shared" si="3"/>
        <v>22</v>
      </c>
      <c r="K11" s="420">
        <v>812414</v>
      </c>
      <c r="L11" s="423" t="s">
        <v>19</v>
      </c>
      <c r="N11" s="577" t="s">
        <v>18</v>
      </c>
      <c r="O11" s="578"/>
      <c r="P11" s="578"/>
      <c r="Q11" s="578">
        <f t="shared" si="4"/>
        <v>0</v>
      </c>
      <c r="R11" s="578">
        <v>31</v>
      </c>
      <c r="S11" s="578"/>
      <c r="T11" s="578">
        <f t="shared" si="5"/>
        <v>31</v>
      </c>
      <c r="U11" s="578">
        <v>31</v>
      </c>
      <c r="V11" s="578">
        <v>0</v>
      </c>
      <c r="W11" s="579">
        <f t="shared" si="6"/>
        <v>31</v>
      </c>
      <c r="X11" s="578">
        <v>1659176</v>
      </c>
      <c r="Y11" s="580"/>
      <c r="Z11" s="577" t="s">
        <v>18</v>
      </c>
      <c r="AA11" s="593"/>
      <c r="AB11" s="593"/>
      <c r="AC11" s="593"/>
      <c r="AD11" s="593">
        <f t="shared" si="9"/>
        <v>-0.29032258064516131</v>
      </c>
      <c r="AE11" s="593"/>
      <c r="AF11" s="593">
        <f t="shared" si="10"/>
        <v>-0.29032258064516131</v>
      </c>
      <c r="AG11" s="593">
        <f t="shared" si="11"/>
        <v>-0.29032258064516131</v>
      </c>
      <c r="AH11" s="593"/>
      <c r="AI11" s="593">
        <f t="shared" si="12"/>
        <v>-0.29032258064516131</v>
      </c>
      <c r="AJ11" s="593">
        <f t="shared" si="1"/>
        <v>-0.51035092118015213</v>
      </c>
    </row>
    <row r="12" spans="1:36" ht="20">
      <c r="A12" s="813" t="s">
        <v>21</v>
      </c>
      <c r="B12" s="813">
        <v>0</v>
      </c>
      <c r="C12" s="813">
        <v>0</v>
      </c>
      <c r="D12" s="813">
        <v>0</v>
      </c>
      <c r="E12" s="813">
        <v>92</v>
      </c>
      <c r="F12" s="813">
        <v>1</v>
      </c>
      <c r="G12" s="813">
        <f t="shared" si="0"/>
        <v>93</v>
      </c>
      <c r="H12" s="813">
        <f t="shared" si="13"/>
        <v>92</v>
      </c>
      <c r="I12" s="813">
        <f t="shared" si="2"/>
        <v>1</v>
      </c>
      <c r="J12" s="814">
        <f t="shared" si="3"/>
        <v>93</v>
      </c>
      <c r="K12" s="813">
        <v>2455476</v>
      </c>
      <c r="L12" s="816" t="s">
        <v>22</v>
      </c>
      <c r="N12" s="581" t="s">
        <v>21</v>
      </c>
      <c r="O12" s="574">
        <v>0</v>
      </c>
      <c r="P12" s="574">
        <v>0</v>
      </c>
      <c r="Q12" s="574">
        <f t="shared" si="4"/>
        <v>0</v>
      </c>
      <c r="R12" s="574">
        <v>97</v>
      </c>
      <c r="S12" s="574">
        <v>6</v>
      </c>
      <c r="T12" s="574">
        <f t="shared" si="5"/>
        <v>103</v>
      </c>
      <c r="U12" s="574">
        <v>97</v>
      </c>
      <c r="V12" s="574">
        <v>6</v>
      </c>
      <c r="W12" s="575">
        <f t="shared" si="6"/>
        <v>103</v>
      </c>
      <c r="X12" s="574">
        <v>3750416</v>
      </c>
      <c r="Y12" s="582"/>
      <c r="Z12" s="581" t="s">
        <v>21</v>
      </c>
      <c r="AA12" s="593"/>
      <c r="AB12" s="593"/>
      <c r="AC12" s="593"/>
      <c r="AD12" s="593">
        <f t="shared" si="9"/>
        <v>-5.1546391752577317E-2</v>
      </c>
      <c r="AE12" s="593">
        <f t="shared" ref="AE12:AE16" si="14">+(F12-S12)/S12</f>
        <v>-0.83333333333333337</v>
      </c>
      <c r="AF12" s="593">
        <f t="shared" si="10"/>
        <v>-9.7087378640776698E-2</v>
      </c>
      <c r="AG12" s="593">
        <f t="shared" si="11"/>
        <v>-5.1546391752577317E-2</v>
      </c>
      <c r="AH12" s="593">
        <f t="shared" ref="AH12:AH16" si="15">+(I12-V12)/V12</f>
        <v>-0.83333333333333337</v>
      </c>
      <c r="AI12" s="593">
        <f t="shared" si="12"/>
        <v>-9.7087378640776698E-2</v>
      </c>
      <c r="AJ12" s="593">
        <f t="shared" si="1"/>
        <v>-0.3452790303795632</v>
      </c>
    </row>
    <row r="13" spans="1:36" s="10" customFormat="1" ht="39">
      <c r="A13" s="419" t="s">
        <v>585</v>
      </c>
      <c r="B13" s="420">
        <v>0</v>
      </c>
      <c r="C13" s="420">
        <v>0</v>
      </c>
      <c r="D13" s="420">
        <v>0</v>
      </c>
      <c r="E13" s="420">
        <v>83</v>
      </c>
      <c r="F13" s="420"/>
      <c r="G13" s="420">
        <f t="shared" si="0"/>
        <v>83</v>
      </c>
      <c r="H13" s="420">
        <f t="shared" si="13"/>
        <v>83</v>
      </c>
      <c r="I13" s="420">
        <f t="shared" si="2"/>
        <v>0</v>
      </c>
      <c r="J13" s="421">
        <f t="shared" si="3"/>
        <v>83</v>
      </c>
      <c r="K13" s="420">
        <v>3690439</v>
      </c>
      <c r="L13" s="422" t="s">
        <v>586</v>
      </c>
      <c r="N13" s="577" t="s">
        <v>585</v>
      </c>
      <c r="O13" s="578"/>
      <c r="P13" s="578"/>
      <c r="Q13" s="578">
        <f t="shared" si="4"/>
        <v>0</v>
      </c>
      <c r="R13" s="578">
        <v>78</v>
      </c>
      <c r="S13" s="578"/>
      <c r="T13" s="578">
        <f t="shared" si="5"/>
        <v>78</v>
      </c>
      <c r="U13" s="578">
        <v>78</v>
      </c>
      <c r="V13" s="578">
        <v>0</v>
      </c>
      <c r="W13" s="579">
        <f t="shared" si="6"/>
        <v>78</v>
      </c>
      <c r="X13" s="578">
        <v>4125439</v>
      </c>
      <c r="Y13" s="583"/>
      <c r="Z13" s="577" t="s">
        <v>585</v>
      </c>
      <c r="AA13" s="593"/>
      <c r="AB13" s="593"/>
      <c r="AC13" s="593"/>
      <c r="AD13" s="593">
        <f t="shared" si="9"/>
        <v>6.4102564102564097E-2</v>
      </c>
      <c r="AE13" s="593"/>
      <c r="AF13" s="593">
        <f t="shared" si="10"/>
        <v>6.4102564102564097E-2</v>
      </c>
      <c r="AG13" s="593">
        <f t="shared" si="11"/>
        <v>6.4102564102564097E-2</v>
      </c>
      <c r="AH13" s="593"/>
      <c r="AI13" s="593">
        <f t="shared" si="12"/>
        <v>6.4102564102564097E-2</v>
      </c>
      <c r="AJ13" s="593">
        <f t="shared" si="1"/>
        <v>-0.10544332372869894</v>
      </c>
    </row>
    <row r="14" spans="1:36" ht="52">
      <c r="A14" s="812" t="s">
        <v>592</v>
      </c>
      <c r="B14" s="813">
        <v>0</v>
      </c>
      <c r="C14" s="813">
        <v>0</v>
      </c>
      <c r="D14" s="813">
        <v>0</v>
      </c>
      <c r="E14" s="813">
        <v>609</v>
      </c>
      <c r="F14" s="813"/>
      <c r="G14" s="813">
        <f t="shared" si="0"/>
        <v>609</v>
      </c>
      <c r="H14" s="813">
        <f t="shared" si="13"/>
        <v>609</v>
      </c>
      <c r="I14" s="813">
        <f t="shared" si="2"/>
        <v>0</v>
      </c>
      <c r="J14" s="814">
        <f t="shared" si="3"/>
        <v>609</v>
      </c>
      <c r="K14" s="813">
        <v>39194579.789999999</v>
      </c>
      <c r="L14" s="815" t="s">
        <v>587</v>
      </c>
      <c r="N14" s="573" t="s">
        <v>592</v>
      </c>
      <c r="O14" s="584">
        <v>14</v>
      </c>
      <c r="P14" s="584">
        <v>9</v>
      </c>
      <c r="Q14" s="584">
        <f t="shared" si="4"/>
        <v>23</v>
      </c>
      <c r="R14" s="584">
        <v>333</v>
      </c>
      <c r="S14" s="584">
        <v>36</v>
      </c>
      <c r="T14" s="584">
        <f t="shared" si="5"/>
        <v>369</v>
      </c>
      <c r="U14" s="584">
        <f>P14+R14</f>
        <v>342</v>
      </c>
      <c r="V14" s="584">
        <f>P14+S14</f>
        <v>45</v>
      </c>
      <c r="W14" s="585">
        <f t="shared" si="6"/>
        <v>392</v>
      </c>
      <c r="X14" s="584">
        <v>112318709.09090909</v>
      </c>
      <c r="Y14" s="576"/>
      <c r="Z14" s="573" t="s">
        <v>592</v>
      </c>
      <c r="AA14" s="593">
        <f t="shared" si="7"/>
        <v>-1</v>
      </c>
      <c r="AB14" s="593">
        <f t="shared" ref="AB14:AB16" si="16">+(C14-P14)/P14</f>
        <v>-1</v>
      </c>
      <c r="AC14" s="593">
        <f t="shared" si="8"/>
        <v>-1</v>
      </c>
      <c r="AD14" s="593">
        <f t="shared" si="9"/>
        <v>0.8288288288288288</v>
      </c>
      <c r="AE14" s="593">
        <f t="shared" si="14"/>
        <v>-1</v>
      </c>
      <c r="AF14" s="593">
        <f t="shared" si="10"/>
        <v>0.65040650406504064</v>
      </c>
      <c r="AG14" s="593">
        <f t="shared" si="11"/>
        <v>0.7807017543859649</v>
      </c>
      <c r="AH14" s="593">
        <f t="shared" si="15"/>
        <v>-1</v>
      </c>
      <c r="AI14" s="593">
        <f t="shared" si="12"/>
        <v>0.5535714285714286</v>
      </c>
      <c r="AJ14" s="593">
        <f t="shared" si="1"/>
        <v>-0.65104139722371202</v>
      </c>
    </row>
    <row r="15" spans="1:36" ht="52">
      <c r="A15" s="419" t="s">
        <v>590</v>
      </c>
      <c r="B15" s="420">
        <v>15</v>
      </c>
      <c r="C15" s="420">
        <v>12</v>
      </c>
      <c r="D15" s="420">
        <f>SUM(B15:C15)</f>
        <v>27</v>
      </c>
      <c r="E15" s="420">
        <v>330</v>
      </c>
      <c r="F15" s="420">
        <v>38</v>
      </c>
      <c r="G15" s="420">
        <f t="shared" si="0"/>
        <v>368</v>
      </c>
      <c r="H15" s="420">
        <v>409</v>
      </c>
      <c r="I15" s="420">
        <v>38</v>
      </c>
      <c r="J15" s="421">
        <f t="shared" si="3"/>
        <v>395</v>
      </c>
      <c r="K15" s="420">
        <v>83015254.520020247</v>
      </c>
      <c r="L15" s="422" t="s">
        <v>591</v>
      </c>
      <c r="N15" s="586" t="s">
        <v>590</v>
      </c>
      <c r="O15" s="587"/>
      <c r="P15" s="587"/>
      <c r="Q15" s="587">
        <f t="shared" si="4"/>
        <v>0</v>
      </c>
      <c r="R15" s="587">
        <v>242</v>
      </c>
      <c r="S15" s="587">
        <v>0</v>
      </c>
      <c r="T15" s="587">
        <f t="shared" si="5"/>
        <v>242</v>
      </c>
      <c r="U15" s="587">
        <v>242</v>
      </c>
      <c r="V15" s="587">
        <v>0</v>
      </c>
      <c r="W15" s="588">
        <f t="shared" si="6"/>
        <v>242</v>
      </c>
      <c r="X15" s="587">
        <v>21502947</v>
      </c>
      <c r="Y15" s="589"/>
      <c r="Z15" s="586" t="s">
        <v>590</v>
      </c>
      <c r="AA15" s="593"/>
      <c r="AB15" s="593"/>
      <c r="AC15" s="593"/>
      <c r="AD15" s="595">
        <f t="shared" si="9"/>
        <v>0.36363636363636365</v>
      </c>
      <c r="AE15" s="595" t="e">
        <f t="shared" si="9"/>
        <v>#DIV/0!</v>
      </c>
      <c r="AF15" s="595">
        <f t="shared" si="10"/>
        <v>0.52066115702479343</v>
      </c>
      <c r="AG15" s="595">
        <f t="shared" si="11"/>
        <v>0.69008264462809921</v>
      </c>
      <c r="AH15" s="595"/>
      <c r="AI15" s="595">
        <f t="shared" si="12"/>
        <v>0.63223140495867769</v>
      </c>
      <c r="AJ15" s="593">
        <f t="shared" si="1"/>
        <v>2.860645451063998</v>
      </c>
    </row>
    <row r="16" spans="1:36">
      <c r="A16" s="817" t="s">
        <v>12</v>
      </c>
      <c r="B16" s="814">
        <f>SUM(B9:B15)</f>
        <v>20</v>
      </c>
      <c r="C16" s="814">
        <f t="shared" ref="C16:F16" si="17">SUM(C9:C15)</f>
        <v>14</v>
      </c>
      <c r="D16" s="814">
        <f t="shared" ref="D16" si="18">SUM(B16:C16)</f>
        <v>34</v>
      </c>
      <c r="E16" s="814">
        <f>SUM(E9:E15)</f>
        <v>1748</v>
      </c>
      <c r="F16" s="814">
        <f t="shared" si="17"/>
        <v>44</v>
      </c>
      <c r="G16" s="814">
        <f t="shared" ref="G16" si="19">SUM(E16:F16)</f>
        <v>1792</v>
      </c>
      <c r="H16" s="814">
        <f>B16+E16</f>
        <v>1768</v>
      </c>
      <c r="I16" s="814">
        <f>C16+F16</f>
        <v>58</v>
      </c>
      <c r="J16" s="814">
        <f>D16+G16</f>
        <v>1826</v>
      </c>
      <c r="K16" s="814">
        <f>SUM(K9:K15)</f>
        <v>160272720.48002025</v>
      </c>
      <c r="L16" s="818" t="s">
        <v>195</v>
      </c>
      <c r="N16" s="590" t="s">
        <v>12</v>
      </c>
      <c r="O16" s="591">
        <f>SUM(O9:O15)</f>
        <v>20</v>
      </c>
      <c r="P16" s="591">
        <f t="shared" ref="P16:S16" si="20">SUM(P9:P15)</f>
        <v>11</v>
      </c>
      <c r="Q16" s="591">
        <f t="shared" si="4"/>
        <v>31</v>
      </c>
      <c r="R16" s="591">
        <f>SUM(R9:R15)</f>
        <v>1250</v>
      </c>
      <c r="S16" s="591">
        <f t="shared" si="20"/>
        <v>44</v>
      </c>
      <c r="T16" s="591">
        <f t="shared" si="5"/>
        <v>1294</v>
      </c>
      <c r="U16" s="591">
        <f>O16+R16</f>
        <v>1270</v>
      </c>
      <c r="V16" s="591">
        <f>SUM(V9:V15)</f>
        <v>55</v>
      </c>
      <c r="W16" s="591">
        <f>SUM(W9:W15)</f>
        <v>1325</v>
      </c>
      <c r="X16" s="591">
        <f>SUM(X9:X15)</f>
        <v>169319772.09090909</v>
      </c>
      <c r="Y16" s="592"/>
      <c r="Z16" s="590" t="s">
        <v>12</v>
      </c>
      <c r="AA16" s="593">
        <f t="shared" si="7"/>
        <v>0</v>
      </c>
      <c r="AB16" s="593">
        <f t="shared" si="16"/>
        <v>0.27272727272727271</v>
      </c>
      <c r="AC16" s="593">
        <f t="shared" si="8"/>
        <v>9.6774193548387094E-2</v>
      </c>
      <c r="AD16" s="593">
        <f t="shared" si="9"/>
        <v>0.39839999999999998</v>
      </c>
      <c r="AE16" s="593">
        <f t="shared" si="14"/>
        <v>0</v>
      </c>
      <c r="AF16" s="593">
        <f t="shared" si="10"/>
        <v>0.3848531684698609</v>
      </c>
      <c r="AG16" s="593">
        <f t="shared" si="11"/>
        <v>0.39212598425196848</v>
      </c>
      <c r="AH16" s="593">
        <f t="shared" si="15"/>
        <v>5.4545454545454543E-2</v>
      </c>
      <c r="AI16" s="593">
        <f t="shared" si="12"/>
        <v>0.37811320754716982</v>
      </c>
      <c r="AJ16" s="593">
        <f t="shared" si="1"/>
        <v>-5.3431749282248073E-2</v>
      </c>
    </row>
    <row r="17" spans="1:27" s="10" customFormat="1" ht="36" customHeight="1">
      <c r="A17" s="1341" t="s">
        <v>1021</v>
      </c>
      <c r="B17" s="1341"/>
      <c r="C17" s="1341"/>
      <c r="D17" s="1341"/>
      <c r="E17" s="1341"/>
      <c r="F17" s="1341"/>
      <c r="H17" s="54"/>
      <c r="I17" s="1342" t="s">
        <v>919</v>
      </c>
      <c r="J17" s="1342"/>
      <c r="K17" s="1342"/>
      <c r="L17" s="1342"/>
      <c r="N17" s="1357" t="s">
        <v>918</v>
      </c>
      <c r="O17" s="1357"/>
      <c r="P17" s="1357"/>
      <c r="Q17" s="1357"/>
      <c r="R17" s="1357"/>
      <c r="S17" s="1357"/>
      <c r="U17" s="54"/>
      <c r="V17" s="1358"/>
      <c r="W17" s="1358"/>
      <c r="X17" s="1358"/>
      <c r="Y17" s="1358"/>
    </row>
    <row r="18" spans="1:27">
      <c r="AA18" s="291"/>
    </row>
    <row r="19" spans="1:27">
      <c r="E19" s="291"/>
      <c r="F19" s="291"/>
      <c r="AA19" s="594"/>
    </row>
    <row r="20" spans="1:27">
      <c r="E20" s="291"/>
      <c r="F20" s="291"/>
      <c r="G20" s="291"/>
    </row>
    <row r="21" spans="1:27">
      <c r="E21" s="291"/>
      <c r="H21" s="291"/>
    </row>
    <row r="22" spans="1:27">
      <c r="F22" s="291"/>
      <c r="J22" s="594"/>
    </row>
  </sheetData>
  <mergeCells count="36">
    <mergeCell ref="AJ7:AJ8"/>
    <mergeCell ref="AG5:AI5"/>
    <mergeCell ref="AJ5:AJ6"/>
    <mergeCell ref="AA6:AC6"/>
    <mergeCell ref="AD6:AF6"/>
    <mergeCell ref="AG6:AI6"/>
    <mergeCell ref="N17:S17"/>
    <mergeCell ref="V17:Y17"/>
    <mergeCell ref="Z5:Z8"/>
    <mergeCell ref="AA5:AC5"/>
    <mergeCell ref="AD5:AF5"/>
    <mergeCell ref="N5:N8"/>
    <mergeCell ref="O5:Q5"/>
    <mergeCell ref="R5:T5"/>
    <mergeCell ref="U5:W5"/>
    <mergeCell ref="X5:X6"/>
    <mergeCell ref="Y5:Y8"/>
    <mergeCell ref="O6:Q6"/>
    <mergeCell ref="R6:T6"/>
    <mergeCell ref="U6:W6"/>
    <mergeCell ref="X7:X8"/>
    <mergeCell ref="A17:F17"/>
    <mergeCell ref="I17:L17"/>
    <mergeCell ref="A1:L1"/>
    <mergeCell ref="A2:L2"/>
    <mergeCell ref="A3:L3"/>
    <mergeCell ref="A5:A8"/>
    <mergeCell ref="B5:D5"/>
    <mergeCell ref="E5:G5"/>
    <mergeCell ref="H5:J5"/>
    <mergeCell ref="K5:K6"/>
    <mergeCell ref="L5:L8"/>
    <mergeCell ref="B6:D6"/>
    <mergeCell ref="E6:G6"/>
    <mergeCell ref="H6:J6"/>
    <mergeCell ref="K7:K8"/>
  </mergeCells>
  <printOptions horizontalCentered="1"/>
  <pageMargins left="0" right="0" top="0.74803149606299213" bottom="0" header="0" footer="0"/>
  <pageSetup paperSize="9" scale="9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C7"/>
  <sheetViews>
    <sheetView rightToLeft="1" view="pageBreakPreview" topLeftCell="A4" zoomScale="85" zoomScaleNormal="100" zoomScaleSheetLayoutView="85" workbookViewId="0">
      <selection activeCell="C13" sqref="C13"/>
    </sheetView>
  </sheetViews>
  <sheetFormatPr defaultColWidth="9.08984375" defaultRowHeight="14.5"/>
  <cols>
    <col min="1" max="1" width="5.6328125" style="9" customWidth="1"/>
    <col min="2" max="2" width="98.6328125" style="9" customWidth="1"/>
    <col min="3" max="3" width="5.6328125" style="9" customWidth="1"/>
    <col min="4" max="16384" width="9.08984375" style="9"/>
  </cols>
  <sheetData>
    <row r="1" spans="1:3" ht="180" customHeight="1">
      <c r="A1" s="702"/>
      <c r="B1" s="702"/>
      <c r="C1" s="702"/>
    </row>
    <row r="2" spans="1:3" ht="131.25" customHeight="1">
      <c r="A2" s="987"/>
      <c r="B2" s="994" t="s">
        <v>466</v>
      </c>
      <c r="C2" s="987"/>
    </row>
    <row r="3" spans="1:3" ht="67.5" customHeight="1">
      <c r="A3" s="987"/>
      <c r="B3" s="990" t="s">
        <v>833</v>
      </c>
      <c r="C3" s="987"/>
    </row>
    <row r="4" spans="1:3" ht="67.5" customHeight="1">
      <c r="A4" s="987"/>
      <c r="B4" s="990" t="s">
        <v>834</v>
      </c>
      <c r="C4" s="987"/>
    </row>
    <row r="5" spans="1:3" ht="131.25" customHeight="1">
      <c r="A5" s="987"/>
      <c r="B5" s="991" t="s">
        <v>465</v>
      </c>
      <c r="C5" s="987"/>
    </row>
    <row r="6" spans="1:3" ht="166.5" customHeight="1">
      <c r="A6" s="987"/>
      <c r="B6" s="995" t="s">
        <v>464</v>
      </c>
      <c r="C6" s="987"/>
    </row>
    <row r="7" spans="1:3" ht="180" customHeight="1">
      <c r="A7" s="702"/>
      <c r="B7" s="702"/>
      <c r="C7" s="702"/>
    </row>
  </sheetData>
  <printOptions horizontalCentered="1" verticalCentered="1"/>
  <pageMargins left="0" right="0" top="0" bottom="0" header="0" footer="0"/>
  <pageSetup paperSize="9" scale="82"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dimension ref="A1:C85"/>
  <sheetViews>
    <sheetView rightToLeft="1" view="pageBreakPreview" topLeftCell="A7" zoomScaleNormal="100" zoomScaleSheetLayoutView="100" workbookViewId="0">
      <selection activeCell="A9" sqref="A9"/>
    </sheetView>
  </sheetViews>
  <sheetFormatPr defaultColWidth="9" defaultRowHeight="21"/>
  <cols>
    <col min="1" max="1" width="43.6328125" style="74" customWidth="1"/>
    <col min="2" max="2" width="5.36328125" style="75" customWidth="1"/>
    <col min="3" max="3" width="43.6328125" style="76" customWidth="1"/>
    <col min="4" max="16384" width="9" style="73"/>
  </cols>
  <sheetData>
    <row r="1" spans="1:3" s="14" customFormat="1" ht="33" customHeight="1"/>
    <row r="2" spans="1:3" ht="40" customHeight="1">
      <c r="A2" s="1140" t="s">
        <v>113</v>
      </c>
      <c r="B2" s="1140"/>
      <c r="C2" s="407" t="s">
        <v>115</v>
      </c>
    </row>
    <row r="3" spans="1:3" s="82" customFormat="1" ht="11.25" customHeight="1">
      <c r="A3" s="79"/>
      <c r="B3" s="80"/>
      <c r="C3" s="81"/>
    </row>
    <row r="4" spans="1:3" s="82" customFormat="1" ht="36.75" customHeight="1">
      <c r="A4" s="1141" t="s">
        <v>528</v>
      </c>
      <c r="B4" s="1141"/>
      <c r="C4" s="976" t="s">
        <v>529</v>
      </c>
    </row>
    <row r="5" spans="1:3" s="82" customFormat="1" ht="89.25" customHeight="1">
      <c r="A5" s="85" t="s">
        <v>784</v>
      </c>
      <c r="C5" s="87" t="s">
        <v>527</v>
      </c>
    </row>
    <row r="6" spans="1:3" s="82" customFormat="1" ht="55.5" customHeight="1">
      <c r="A6" s="977" t="s">
        <v>785</v>
      </c>
      <c r="B6" s="977"/>
      <c r="C6" s="976" t="s">
        <v>530</v>
      </c>
    </row>
    <row r="7" spans="1:3" s="82" customFormat="1" ht="111">
      <c r="A7" s="85" t="s">
        <v>786</v>
      </c>
      <c r="B7" s="80"/>
      <c r="C7" s="87" t="s">
        <v>753</v>
      </c>
    </row>
    <row r="8" spans="1:3" s="82" customFormat="1" ht="36.75" customHeight="1">
      <c r="A8" s="1139" t="s">
        <v>548</v>
      </c>
      <c r="B8" s="1139"/>
      <c r="C8" s="976" t="s">
        <v>116</v>
      </c>
    </row>
    <row r="9" spans="1:3" s="82" customFormat="1" ht="129.5">
      <c r="A9" s="85" t="s">
        <v>845</v>
      </c>
      <c r="B9" s="80"/>
      <c r="C9" s="87" t="s">
        <v>117</v>
      </c>
    </row>
    <row r="10" spans="1:3" s="82" customFormat="1" ht="36.75" customHeight="1">
      <c r="A10" s="1139" t="s">
        <v>140</v>
      </c>
      <c r="B10" s="1139"/>
      <c r="C10" s="976" t="s">
        <v>149</v>
      </c>
    </row>
    <row r="11" spans="1:3" s="82" customFormat="1" ht="55.5">
      <c r="A11" s="85" t="s">
        <v>549</v>
      </c>
      <c r="B11" s="80"/>
      <c r="C11" s="87" t="s">
        <v>550</v>
      </c>
    </row>
    <row r="12" spans="1:3" s="82" customFormat="1" ht="36.75" customHeight="1">
      <c r="A12" s="1138" t="s">
        <v>141</v>
      </c>
      <c r="B12" s="1138"/>
      <c r="C12" s="408" t="s">
        <v>222</v>
      </c>
    </row>
    <row r="13" spans="1:3" s="82" customFormat="1" ht="25">
      <c r="A13" s="85" t="s">
        <v>551</v>
      </c>
      <c r="B13" s="80"/>
      <c r="C13" s="86" t="s">
        <v>210</v>
      </c>
    </row>
    <row r="14" spans="1:3" s="82" customFormat="1" ht="25">
      <c r="A14" s="220" t="s">
        <v>711</v>
      </c>
      <c r="B14" s="80"/>
      <c r="C14" s="86" t="s">
        <v>211</v>
      </c>
    </row>
    <row r="15" spans="1:3" s="14" customFormat="1" ht="33" customHeight="1"/>
    <row r="16" spans="1:3" s="82" customFormat="1" ht="36.75" customHeight="1">
      <c r="A16" s="1137" t="s">
        <v>143</v>
      </c>
      <c r="B16" s="1137"/>
      <c r="C16" s="976" t="s">
        <v>139</v>
      </c>
    </row>
    <row r="17" spans="1:3" s="82" customFormat="1" ht="50.25" customHeight="1">
      <c r="A17" s="85" t="s">
        <v>552</v>
      </c>
      <c r="B17" s="80"/>
      <c r="C17" s="86" t="s">
        <v>553</v>
      </c>
    </row>
    <row r="18" spans="1:3" s="82" customFormat="1" ht="36.75" customHeight="1">
      <c r="A18" s="1137" t="s">
        <v>142</v>
      </c>
      <c r="B18" s="1137"/>
      <c r="C18" s="976" t="s">
        <v>297</v>
      </c>
    </row>
    <row r="19" spans="1:3" s="82" customFormat="1" ht="51.75" customHeight="1">
      <c r="A19" s="85" t="s">
        <v>114</v>
      </c>
      <c r="B19" s="80"/>
      <c r="C19" s="86" t="s">
        <v>295</v>
      </c>
    </row>
    <row r="20" spans="1:3" s="82" customFormat="1" ht="36.75" customHeight="1">
      <c r="A20" s="1137" t="s">
        <v>144</v>
      </c>
      <c r="B20" s="1137"/>
      <c r="C20" s="976" t="s">
        <v>180</v>
      </c>
    </row>
    <row r="21" spans="1:3" s="82" customFormat="1" ht="55.5">
      <c r="A21" s="85" t="s">
        <v>554</v>
      </c>
      <c r="B21" s="80"/>
      <c r="C21" s="86" t="s">
        <v>555</v>
      </c>
    </row>
    <row r="22" spans="1:3" s="82" customFormat="1">
      <c r="A22" s="79"/>
      <c r="B22" s="80"/>
      <c r="C22" s="81"/>
    </row>
    <row r="34" s="73" customFormat="1" ht="14.5"/>
    <row r="35" s="73" customFormat="1" ht="14.5"/>
    <row r="36" s="73" customFormat="1" ht="14.5"/>
    <row r="37" s="73" customFormat="1" ht="14.5"/>
    <row r="38" s="73" customFormat="1" ht="14.5"/>
    <row r="39" s="73" customFormat="1" ht="14.5"/>
    <row r="40" s="73" customFormat="1" ht="14.5"/>
    <row r="41" s="73" customFormat="1" ht="14.5"/>
    <row r="42" s="73" customFormat="1" ht="14.5"/>
    <row r="43" s="73" customFormat="1" ht="14.5"/>
    <row r="44" s="73" customFormat="1" ht="14.5"/>
    <row r="45" s="73" customFormat="1" ht="14.5"/>
    <row r="46" s="73" customFormat="1" ht="14.5"/>
    <row r="47" s="73" customFormat="1" ht="14.5"/>
    <row r="48" s="73" customFormat="1" ht="14.5"/>
    <row r="49" s="73" customFormat="1" ht="14.5"/>
    <row r="50" s="73" customFormat="1" ht="14.5"/>
    <row r="51" s="73" customFormat="1" ht="14.5"/>
    <row r="52" s="73" customFormat="1" ht="14.5"/>
    <row r="53" s="73" customFormat="1" ht="14.5"/>
    <row r="54" s="73" customFormat="1" ht="14.5"/>
    <row r="55" s="73" customFormat="1" ht="14.5"/>
    <row r="56" s="73" customFormat="1" ht="14.5"/>
    <row r="57" s="73" customFormat="1" ht="14.5"/>
    <row r="58" s="73" customFormat="1" ht="14.5"/>
    <row r="59" s="73" customFormat="1" ht="14.5"/>
    <row r="60" s="73" customFormat="1" ht="14.5"/>
    <row r="61" s="73" customFormat="1" ht="14.5"/>
    <row r="62" s="73" customFormat="1" ht="14.5"/>
    <row r="63" s="73" customFormat="1" ht="14.5"/>
    <row r="64" s="73" customFormat="1" ht="14.5"/>
    <row r="65" s="73" customFormat="1" ht="14.5"/>
    <row r="66" s="73" customFormat="1" ht="14.5"/>
    <row r="67" s="73" customFormat="1" ht="14.5"/>
    <row r="68" s="73" customFormat="1" ht="14.5"/>
    <row r="69" s="73" customFormat="1" ht="14.5"/>
    <row r="70" s="73" customFormat="1" ht="14.5"/>
    <row r="71" s="73" customFormat="1" ht="14.5"/>
    <row r="72" s="73" customFormat="1" ht="14.5"/>
    <row r="73" s="73" customFormat="1" ht="14.5"/>
    <row r="74" s="73" customFormat="1" ht="14.5"/>
    <row r="75" s="73" customFormat="1" ht="14.5"/>
    <row r="76" s="73" customFormat="1" ht="14.5"/>
    <row r="77" s="73" customFormat="1" ht="14.5"/>
    <row r="78" s="73" customFormat="1" ht="14.5"/>
    <row r="79" s="73" customFormat="1" ht="14.5"/>
    <row r="80" s="73" customFormat="1" ht="14.5"/>
    <row r="81" s="73" customFormat="1" ht="14.5"/>
    <row r="82" s="73" customFormat="1" ht="14.5"/>
    <row r="83" s="73" customFormat="1" ht="14.5"/>
    <row r="84" s="73" customFormat="1" ht="14.5"/>
    <row r="85" s="73" customFormat="1" ht="14.5"/>
  </sheetData>
  <mergeCells count="8">
    <mergeCell ref="A20:B20"/>
    <mergeCell ref="A12:B12"/>
    <mergeCell ref="A10:B10"/>
    <mergeCell ref="A2:B2"/>
    <mergeCell ref="A4:B4"/>
    <mergeCell ref="A8:B8"/>
    <mergeCell ref="A16:B16"/>
    <mergeCell ref="A18:B18"/>
  </mergeCells>
  <printOptions horizontalCentered="1"/>
  <pageMargins left="0" right="0" top="0.74803149606299213" bottom="0" header="0" footer="0"/>
  <pageSetup paperSize="9" scale="81"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FFFF00"/>
  </sheetPr>
  <dimension ref="A1:Y72"/>
  <sheetViews>
    <sheetView rightToLeft="1" view="pageBreakPreview" topLeftCell="A49" zoomScaleNormal="100" zoomScaleSheetLayoutView="100" workbookViewId="0">
      <selection activeCell="C13" sqref="C13"/>
    </sheetView>
  </sheetViews>
  <sheetFormatPr defaultColWidth="9.08984375" defaultRowHeight="14"/>
  <cols>
    <col min="1" max="1" width="6" style="2" customWidth="1"/>
    <col min="2" max="2" width="49" style="7" customWidth="1"/>
    <col min="3" max="4" width="18.36328125" style="2" customWidth="1"/>
    <col min="5" max="5" width="45.36328125" style="192" customWidth="1"/>
    <col min="6" max="7" width="5.36328125" style="2" customWidth="1"/>
    <col min="8" max="8" width="29.90625" style="2" hidden="1" customWidth="1"/>
    <col min="9" max="10" width="13.6328125" style="6" hidden="1" customWidth="1"/>
    <col min="11" max="13" width="0" style="2" hidden="1" customWidth="1"/>
    <col min="14" max="15" width="9.08984375" style="2"/>
    <col min="16" max="16" width="30.08984375" style="2" customWidth="1"/>
    <col min="17" max="17" width="11.90625" style="2" customWidth="1"/>
    <col min="18" max="18" width="10.08984375" style="2" customWidth="1"/>
    <col min="19" max="21" width="9.08984375" style="2"/>
    <col min="22" max="22" width="25.26953125" style="2" customWidth="1"/>
    <col min="23" max="23" width="11.26953125" style="2" bestFit="1" customWidth="1"/>
    <col min="24" max="16384" width="9.08984375" style="2"/>
  </cols>
  <sheetData>
    <row r="1" spans="1:25" ht="24.5">
      <c r="A1" s="1372" t="s">
        <v>763</v>
      </c>
      <c r="B1" s="1372"/>
      <c r="C1" s="1372"/>
      <c r="D1" s="1372"/>
      <c r="E1" s="1372"/>
      <c r="F1" s="1372"/>
    </row>
    <row r="2" spans="1:25" ht="15.5">
      <c r="A2" s="1185" t="s">
        <v>764</v>
      </c>
      <c r="B2" s="1185"/>
      <c r="C2" s="1185"/>
      <c r="D2" s="1185"/>
      <c r="E2" s="1185"/>
      <c r="F2" s="1185"/>
    </row>
    <row r="3" spans="1:25" ht="15.5">
      <c r="A3" s="1344">
        <v>2021</v>
      </c>
      <c r="B3" s="1344"/>
      <c r="C3" s="1344"/>
      <c r="D3" s="1344"/>
      <c r="E3" s="1344"/>
      <c r="F3" s="1344"/>
      <c r="P3" s="1384">
        <v>2020</v>
      </c>
      <c r="Q3" s="1384"/>
      <c r="R3" s="1384"/>
      <c r="S3" s="1384"/>
      <c r="V3" s="1384" t="s">
        <v>1002</v>
      </c>
      <c r="W3" s="1384"/>
      <c r="X3" s="1384"/>
      <c r="Y3" s="1384"/>
    </row>
    <row r="4" spans="1:25" ht="18.5">
      <c r="A4" s="1004" t="s">
        <v>917</v>
      </c>
      <c r="B4" s="1005"/>
      <c r="C4" s="1002"/>
      <c r="D4" s="1002"/>
      <c r="E4" s="1005"/>
      <c r="F4" s="1006" t="s">
        <v>916</v>
      </c>
    </row>
    <row r="5" spans="1:25" ht="37">
      <c r="A5" s="1373" t="s">
        <v>157</v>
      </c>
      <c r="B5" s="1375" t="s">
        <v>40</v>
      </c>
      <c r="C5" s="1121" t="s">
        <v>41</v>
      </c>
      <c r="D5" s="873" t="s">
        <v>42</v>
      </c>
      <c r="E5" s="1377" t="s">
        <v>43</v>
      </c>
      <c r="F5" s="1379" t="s">
        <v>158</v>
      </c>
      <c r="O5" s="1385" t="s">
        <v>157</v>
      </c>
      <c r="P5" s="1387" t="s">
        <v>40</v>
      </c>
      <c r="Q5" s="596" t="s">
        <v>41</v>
      </c>
      <c r="R5" s="597" t="s">
        <v>42</v>
      </c>
      <c r="S5" s="1382" t="s">
        <v>158</v>
      </c>
      <c r="U5" s="1385" t="s">
        <v>157</v>
      </c>
      <c r="V5" s="1387" t="s">
        <v>40</v>
      </c>
      <c r="W5" s="596" t="s">
        <v>41</v>
      </c>
      <c r="X5" s="597" t="s">
        <v>42</v>
      </c>
      <c r="Y5" s="1382" t="s">
        <v>158</v>
      </c>
    </row>
    <row r="6" spans="1:25" ht="34.5">
      <c r="A6" s="1374"/>
      <c r="B6" s="1376"/>
      <c r="C6" s="1120" t="s">
        <v>44</v>
      </c>
      <c r="D6" s="1120" t="s">
        <v>45</v>
      </c>
      <c r="E6" s="1378"/>
      <c r="F6" s="1380"/>
      <c r="G6" s="183"/>
      <c r="H6" s="183"/>
      <c r="I6" s="235">
        <f>SUM(I8:I13)</f>
        <v>15422551.873</v>
      </c>
      <c r="J6" s="235">
        <f>SUM(J8:J13)</f>
        <v>201160</v>
      </c>
      <c r="O6" s="1386"/>
      <c r="P6" s="1388"/>
      <c r="Q6" s="598" t="s">
        <v>44</v>
      </c>
      <c r="R6" s="599" t="s">
        <v>45</v>
      </c>
      <c r="S6" s="1383"/>
      <c r="U6" s="1386"/>
      <c r="V6" s="1388"/>
      <c r="W6" s="598" t="s">
        <v>44</v>
      </c>
      <c r="X6" s="599" t="s">
        <v>45</v>
      </c>
      <c r="Y6" s="1383"/>
    </row>
    <row r="7" spans="1:25" ht="18.5">
      <c r="A7" s="874">
        <v>1</v>
      </c>
      <c r="B7" s="875" t="s">
        <v>608</v>
      </c>
      <c r="C7" s="876">
        <f>SUM(C8:C13)</f>
        <v>10469037.776000001</v>
      </c>
      <c r="D7" s="876">
        <f>SUM(D8:D13)</f>
        <v>1071180</v>
      </c>
      <c r="E7" s="877" t="s">
        <v>609</v>
      </c>
      <c r="F7" s="878">
        <v>1</v>
      </c>
      <c r="G7" s="186"/>
      <c r="H7" s="185" t="s">
        <v>687</v>
      </c>
      <c r="I7" s="236">
        <v>15422551.873</v>
      </c>
      <c r="J7" s="236">
        <v>201160</v>
      </c>
      <c r="O7" s="600">
        <v>1</v>
      </c>
      <c r="P7" s="601" t="s">
        <v>608</v>
      </c>
      <c r="Q7" s="602">
        <f>SUM(Q8:Q13)</f>
        <v>18809168</v>
      </c>
      <c r="R7" s="602">
        <f>SUM(R8:R13)</f>
        <v>689680</v>
      </c>
      <c r="S7" s="603">
        <v>1</v>
      </c>
      <c r="U7" s="600">
        <v>1</v>
      </c>
      <c r="V7" s="601" t="s">
        <v>608</v>
      </c>
      <c r="W7" s="633">
        <f>+(C7-Q7)/Q7</f>
        <v>-0.44340771606697327</v>
      </c>
      <c r="X7" s="633">
        <f>+(D7-R7)/R7</f>
        <v>0.55315508641688904</v>
      </c>
      <c r="Y7" s="603">
        <v>1</v>
      </c>
    </row>
    <row r="8" spans="1:25" ht="33">
      <c r="A8" s="339">
        <v>1.1000000000000001</v>
      </c>
      <c r="B8" s="268" t="s">
        <v>671</v>
      </c>
      <c r="C8" s="278">
        <v>2376102.6940000001</v>
      </c>
      <c r="D8" s="278">
        <v>200000</v>
      </c>
      <c r="E8" s="262" t="s">
        <v>46</v>
      </c>
      <c r="F8" s="263">
        <v>1.1000000000000001</v>
      </c>
      <c r="G8" s="186"/>
      <c r="H8" s="186"/>
      <c r="I8" s="236">
        <v>1723259.0970000001</v>
      </c>
      <c r="J8" s="236"/>
      <c r="K8" s="188"/>
      <c r="L8" s="188"/>
      <c r="M8" s="188"/>
      <c r="O8" s="339">
        <v>1.1000000000000001</v>
      </c>
      <c r="P8" s="268" t="s">
        <v>671</v>
      </c>
      <c r="Q8" s="278">
        <v>300000</v>
      </c>
      <c r="R8" s="278">
        <v>200000</v>
      </c>
      <c r="S8" s="263">
        <v>1.1000000000000001</v>
      </c>
      <c r="U8" s="339">
        <v>1.1000000000000001</v>
      </c>
      <c r="V8" s="268" t="s">
        <v>671</v>
      </c>
      <c r="W8" s="633">
        <f t="shared" ref="W8:W38" si="0">+(C8-Q8)/Q8</f>
        <v>6.9203423133333342</v>
      </c>
      <c r="X8" s="633">
        <f t="shared" ref="X8:X38" si="1">+(D8-R8)/R8</f>
        <v>0</v>
      </c>
      <c r="Y8" s="263">
        <v>1.1000000000000001</v>
      </c>
    </row>
    <row r="9" spans="1:25" ht="16.5">
      <c r="A9" s="819">
        <v>1.2</v>
      </c>
      <c r="B9" s="820" t="s">
        <v>47</v>
      </c>
      <c r="C9" s="821">
        <v>3622934.6940000001</v>
      </c>
      <c r="D9" s="821">
        <v>720500</v>
      </c>
      <c r="E9" s="822" t="s">
        <v>48</v>
      </c>
      <c r="F9" s="823">
        <v>1.2</v>
      </c>
      <c r="G9" s="186"/>
      <c r="H9" s="186"/>
      <c r="I9" s="236">
        <v>3887147.1940000001</v>
      </c>
      <c r="J9" s="236">
        <v>178800</v>
      </c>
      <c r="O9" s="604">
        <v>1.2</v>
      </c>
      <c r="P9" s="605" t="s">
        <v>47</v>
      </c>
      <c r="Q9" s="606">
        <v>1856081</v>
      </c>
      <c r="R9" s="606">
        <v>469000</v>
      </c>
      <c r="S9" s="607">
        <v>1.2</v>
      </c>
      <c r="U9" s="604">
        <v>1.2</v>
      </c>
      <c r="V9" s="605" t="s">
        <v>47</v>
      </c>
      <c r="W9" s="633">
        <f t="shared" si="0"/>
        <v>0.95192704089961599</v>
      </c>
      <c r="X9" s="633">
        <f t="shared" si="1"/>
        <v>0.53624733475479747</v>
      </c>
      <c r="Y9" s="607">
        <v>1.2</v>
      </c>
    </row>
    <row r="10" spans="1:25" ht="16.5">
      <c r="A10" s="340">
        <v>1.4</v>
      </c>
      <c r="B10" s="269" t="s">
        <v>49</v>
      </c>
      <c r="C10" s="649">
        <v>2076102.6940000001</v>
      </c>
      <c r="D10" s="649">
        <v>0</v>
      </c>
      <c r="E10" s="255" t="s">
        <v>50</v>
      </c>
      <c r="F10" s="256">
        <v>1.4</v>
      </c>
      <c r="G10" s="186"/>
      <c r="H10" s="186"/>
      <c r="I10" s="236"/>
      <c r="J10" s="236">
        <v>2360</v>
      </c>
      <c r="O10" s="340">
        <v>1.4</v>
      </c>
      <c r="P10" s="269" t="s">
        <v>49</v>
      </c>
      <c r="Q10" s="650">
        <v>16202451</v>
      </c>
      <c r="R10" s="279"/>
      <c r="S10" s="256">
        <v>1.4</v>
      </c>
      <c r="U10" s="340">
        <v>1.4</v>
      </c>
      <c r="V10" s="269" t="s">
        <v>49</v>
      </c>
      <c r="W10" s="634">
        <f t="shared" si="0"/>
        <v>-0.87186489908224374</v>
      </c>
      <c r="X10" s="633" t="e">
        <f t="shared" si="1"/>
        <v>#DIV/0!</v>
      </c>
      <c r="Y10" s="256">
        <v>1.4</v>
      </c>
    </row>
    <row r="11" spans="1:25" ht="16.5">
      <c r="A11" s="819">
        <v>1.5</v>
      </c>
      <c r="B11" s="820" t="s">
        <v>159</v>
      </c>
      <c r="C11" s="821">
        <v>2293285.6940000001</v>
      </c>
      <c r="D11" s="821">
        <v>15680</v>
      </c>
      <c r="E11" s="822" t="s">
        <v>160</v>
      </c>
      <c r="F11" s="823">
        <v>1.5</v>
      </c>
      <c r="G11" s="186"/>
      <c r="H11" s="186"/>
      <c r="I11" s="236">
        <v>3265490.1940000001</v>
      </c>
      <c r="J11" s="236"/>
      <c r="O11" s="604">
        <v>1.5</v>
      </c>
      <c r="P11" s="605" t="s">
        <v>159</v>
      </c>
      <c r="Q11" s="606">
        <v>437136</v>
      </c>
      <c r="R11" s="606">
        <v>15680</v>
      </c>
      <c r="S11" s="607">
        <v>1.5</v>
      </c>
      <c r="U11" s="604">
        <v>1.5</v>
      </c>
      <c r="V11" s="605" t="s">
        <v>159</v>
      </c>
      <c r="W11" s="633">
        <f t="shared" si="0"/>
        <v>4.2461606776838332</v>
      </c>
      <c r="X11" s="633">
        <f t="shared" si="1"/>
        <v>0</v>
      </c>
      <c r="Y11" s="607">
        <v>1.5</v>
      </c>
    </row>
    <row r="12" spans="1:25" ht="16.5">
      <c r="A12" s="340">
        <v>1.8</v>
      </c>
      <c r="B12" s="269" t="s">
        <v>65</v>
      </c>
      <c r="C12" s="279">
        <v>97612</v>
      </c>
      <c r="D12" s="279">
        <v>40000</v>
      </c>
      <c r="E12" s="255" t="s">
        <v>66</v>
      </c>
      <c r="F12" s="256">
        <v>1.8</v>
      </c>
      <c r="G12" s="186"/>
      <c r="H12" s="186"/>
      <c r="I12" s="236">
        <v>3255490.1940000001</v>
      </c>
      <c r="J12" s="236">
        <v>15000</v>
      </c>
      <c r="O12" s="340">
        <v>1.8</v>
      </c>
      <c r="P12" s="269" t="s">
        <v>65</v>
      </c>
      <c r="Q12" s="279">
        <v>10500</v>
      </c>
      <c r="R12" s="279"/>
      <c r="S12" s="256">
        <v>1.8</v>
      </c>
      <c r="U12" s="340">
        <v>1.8</v>
      </c>
      <c r="V12" s="269" t="s">
        <v>65</v>
      </c>
      <c r="W12" s="634">
        <f t="shared" si="0"/>
        <v>8.296380952380952</v>
      </c>
      <c r="X12" s="633" t="e">
        <f t="shared" si="1"/>
        <v>#DIV/0!</v>
      </c>
      <c r="Y12" s="256">
        <v>1.8</v>
      </c>
    </row>
    <row r="13" spans="1:25" ht="16.5">
      <c r="A13" s="824">
        <v>1.1499999999999999</v>
      </c>
      <c r="B13" s="825" t="s">
        <v>51</v>
      </c>
      <c r="C13" s="826">
        <v>3000</v>
      </c>
      <c r="D13" s="826">
        <v>95000</v>
      </c>
      <c r="E13" s="827" t="s">
        <v>52</v>
      </c>
      <c r="F13" s="828">
        <v>1.1499999999999999</v>
      </c>
      <c r="G13" s="186"/>
      <c r="H13" s="186"/>
      <c r="I13" s="236">
        <v>3291165.1940000001</v>
      </c>
      <c r="J13" s="236">
        <v>5000</v>
      </c>
      <c r="O13" s="608">
        <v>1.1499999999999999</v>
      </c>
      <c r="P13" s="609" t="s">
        <v>51</v>
      </c>
      <c r="Q13" s="610">
        <v>3000</v>
      </c>
      <c r="R13" s="610">
        <v>5000</v>
      </c>
      <c r="S13" s="611">
        <v>1.1499999999999999</v>
      </c>
      <c r="U13" s="608">
        <v>1.1499999999999999</v>
      </c>
      <c r="V13" s="609" t="s">
        <v>51</v>
      </c>
      <c r="W13" s="633">
        <f t="shared" si="0"/>
        <v>0</v>
      </c>
      <c r="X13" s="634">
        <f t="shared" si="1"/>
        <v>18</v>
      </c>
      <c r="Y13" s="611">
        <v>1.1499999999999999</v>
      </c>
    </row>
    <row r="14" spans="1:25" ht="42">
      <c r="A14" s="879">
        <v>2</v>
      </c>
      <c r="B14" s="880" t="s">
        <v>610</v>
      </c>
      <c r="C14" s="881">
        <f>SUM(C15:C20)</f>
        <v>17495570.704317503</v>
      </c>
      <c r="D14" s="881">
        <f>SUM(D15:D20)</f>
        <v>1329000</v>
      </c>
      <c r="E14" s="882" t="s">
        <v>611</v>
      </c>
      <c r="F14" s="883">
        <v>2</v>
      </c>
      <c r="G14" s="186"/>
      <c r="H14" s="212" t="s">
        <v>688</v>
      </c>
      <c r="I14" s="187">
        <v>4672086.0970000001</v>
      </c>
      <c r="J14" s="187">
        <v>24580000</v>
      </c>
      <c r="K14" s="184">
        <f>SUM(I15:I20)</f>
        <v>4672086.0970000001</v>
      </c>
      <c r="L14" s="184">
        <f>SUM(J15:J20)</f>
        <v>24580000</v>
      </c>
      <c r="O14" s="600">
        <v>2</v>
      </c>
      <c r="P14" s="612" t="s">
        <v>610</v>
      </c>
      <c r="Q14" s="602">
        <f>SUM(Q15:Q20)</f>
        <v>4172643</v>
      </c>
      <c r="R14" s="602">
        <f>SUM(R15:R20)</f>
        <v>888000</v>
      </c>
      <c r="S14" s="603">
        <v>2</v>
      </c>
      <c r="U14" s="600">
        <v>2</v>
      </c>
      <c r="V14" s="612" t="s">
        <v>610</v>
      </c>
      <c r="W14" s="633">
        <f t="shared" si="0"/>
        <v>3.1929229757536177</v>
      </c>
      <c r="X14" s="633">
        <f t="shared" si="1"/>
        <v>0.4966216216216216</v>
      </c>
      <c r="Y14" s="603">
        <v>2</v>
      </c>
    </row>
    <row r="15" spans="1:25" ht="49.5">
      <c r="A15" s="339">
        <v>2.1</v>
      </c>
      <c r="B15" s="268" t="s">
        <v>612</v>
      </c>
      <c r="C15" s="278">
        <v>773313</v>
      </c>
      <c r="D15" s="278"/>
      <c r="E15" s="262" t="s">
        <v>613</v>
      </c>
      <c r="F15" s="263">
        <v>2.1</v>
      </c>
      <c r="G15" s="186"/>
      <c r="H15" s="186"/>
      <c r="I15" s="187">
        <v>1723259.0970000001</v>
      </c>
      <c r="J15" s="187">
        <v>4480000</v>
      </c>
      <c r="K15" s="188"/>
      <c r="L15" s="188"/>
      <c r="M15" s="188"/>
      <c r="O15" s="339">
        <v>2.1</v>
      </c>
      <c r="P15" s="268" t="s">
        <v>612</v>
      </c>
      <c r="Q15" s="278">
        <v>705313</v>
      </c>
      <c r="R15" s="278"/>
      <c r="S15" s="263">
        <v>2.1</v>
      </c>
      <c r="U15" s="339">
        <v>2.1</v>
      </c>
      <c r="V15" s="268" t="s">
        <v>612</v>
      </c>
      <c r="W15" s="633">
        <f t="shared" si="0"/>
        <v>9.6411096917255176E-2</v>
      </c>
      <c r="X15" s="633" t="e">
        <f t="shared" si="1"/>
        <v>#DIV/0!</v>
      </c>
      <c r="Y15" s="263">
        <v>2.1</v>
      </c>
    </row>
    <row r="16" spans="1:25" ht="16.5">
      <c r="A16" s="819">
        <v>2.2000000000000002</v>
      </c>
      <c r="B16" s="820" t="s">
        <v>59</v>
      </c>
      <c r="C16" s="821">
        <v>3076556.3543175003</v>
      </c>
      <c r="D16" s="821">
        <v>365000</v>
      </c>
      <c r="E16" s="822" t="s">
        <v>60</v>
      </c>
      <c r="F16" s="823">
        <v>2.2000000000000002</v>
      </c>
      <c r="G16" s="186"/>
      <c r="H16" s="186"/>
      <c r="I16" s="187">
        <v>819553</v>
      </c>
      <c r="J16" s="187"/>
      <c r="O16" s="604">
        <v>2.2000000000000002</v>
      </c>
      <c r="P16" s="605" t="s">
        <v>59</v>
      </c>
      <c r="Q16" s="606">
        <v>724480</v>
      </c>
      <c r="R16" s="606">
        <v>440000</v>
      </c>
      <c r="S16" s="607">
        <v>2.2000000000000002</v>
      </c>
      <c r="U16" s="604">
        <v>2.2000000000000002</v>
      </c>
      <c r="V16" s="605" t="s">
        <v>59</v>
      </c>
      <c r="W16" s="633">
        <f t="shared" si="0"/>
        <v>3.2465718229868323</v>
      </c>
      <c r="X16" s="633">
        <f t="shared" si="1"/>
        <v>-0.17045454545454544</v>
      </c>
      <c r="Y16" s="607">
        <v>2.2000000000000002</v>
      </c>
    </row>
    <row r="17" spans="1:25" ht="16.5">
      <c r="A17" s="340">
        <v>2.2999999999999998</v>
      </c>
      <c r="B17" s="269" t="s">
        <v>61</v>
      </c>
      <c r="C17" s="279">
        <v>4093323.1166666667</v>
      </c>
      <c r="D17" s="279">
        <v>408000</v>
      </c>
      <c r="E17" s="255" t="s">
        <v>62</v>
      </c>
      <c r="F17" s="256">
        <v>2.2999999999999998</v>
      </c>
      <c r="G17" s="186"/>
      <c r="H17" s="186"/>
      <c r="I17" s="187">
        <v>642137</v>
      </c>
      <c r="J17" s="187">
        <v>20020000</v>
      </c>
      <c r="K17" s="188"/>
      <c r="L17" s="188"/>
      <c r="M17" s="188"/>
      <c r="O17" s="340">
        <v>2.2999999999999998</v>
      </c>
      <c r="P17" s="269" t="s">
        <v>61</v>
      </c>
      <c r="Q17" s="279">
        <v>971500</v>
      </c>
      <c r="R17" s="279">
        <v>408000</v>
      </c>
      <c r="S17" s="256">
        <v>2.2999999999999998</v>
      </c>
      <c r="U17" s="340">
        <v>2.2999999999999998</v>
      </c>
      <c r="V17" s="269" t="s">
        <v>61</v>
      </c>
      <c r="W17" s="633">
        <f t="shared" si="0"/>
        <v>3.2134051638359926</v>
      </c>
      <c r="X17" s="633">
        <f t="shared" si="1"/>
        <v>0</v>
      </c>
      <c r="Y17" s="256">
        <v>2.2999999999999998</v>
      </c>
    </row>
    <row r="18" spans="1:25" ht="25">
      <c r="A18" s="819">
        <v>2.4</v>
      </c>
      <c r="B18" s="820" t="s">
        <v>614</v>
      </c>
      <c r="C18" s="821">
        <v>4375455.1166666672</v>
      </c>
      <c r="D18" s="821"/>
      <c r="E18" s="822" t="s">
        <v>615</v>
      </c>
      <c r="F18" s="823">
        <v>2.4</v>
      </c>
      <c r="G18" s="186"/>
      <c r="H18" s="186"/>
      <c r="I18" s="187">
        <v>1250137</v>
      </c>
      <c r="J18" s="187">
        <v>20000</v>
      </c>
      <c r="O18" s="604">
        <v>2.4</v>
      </c>
      <c r="P18" s="605" t="s">
        <v>614</v>
      </c>
      <c r="Q18" s="606">
        <v>1423858</v>
      </c>
      <c r="R18" s="606"/>
      <c r="S18" s="607">
        <v>2.4</v>
      </c>
      <c r="U18" s="604">
        <v>2.4</v>
      </c>
      <c r="V18" s="605" t="s">
        <v>614</v>
      </c>
      <c r="W18" s="633">
        <f t="shared" si="0"/>
        <v>2.0729574976343619</v>
      </c>
      <c r="X18" s="633" t="e">
        <f t="shared" si="1"/>
        <v>#DIV/0!</v>
      </c>
      <c r="Y18" s="607">
        <v>2.4</v>
      </c>
    </row>
    <row r="19" spans="1:25" ht="16.5">
      <c r="A19" s="340">
        <v>2.5</v>
      </c>
      <c r="B19" s="269" t="s">
        <v>65</v>
      </c>
      <c r="C19" s="279">
        <v>5089423.1166666672</v>
      </c>
      <c r="D19" s="279">
        <v>5000</v>
      </c>
      <c r="E19" s="255" t="s">
        <v>66</v>
      </c>
      <c r="F19" s="256">
        <v>2.5</v>
      </c>
      <c r="G19" s="186"/>
      <c r="H19" s="186"/>
      <c r="I19" s="187">
        <v>217000</v>
      </c>
      <c r="J19" s="187">
        <v>30000</v>
      </c>
      <c r="K19" s="188"/>
      <c r="L19" s="188"/>
      <c r="M19" s="188"/>
      <c r="O19" s="340">
        <v>2.5</v>
      </c>
      <c r="P19" s="269" t="s">
        <v>65</v>
      </c>
      <c r="Q19" s="279">
        <v>168000</v>
      </c>
      <c r="R19" s="279"/>
      <c r="S19" s="256">
        <v>2.5</v>
      </c>
      <c r="U19" s="340">
        <v>2.5</v>
      </c>
      <c r="V19" s="269" t="s">
        <v>65</v>
      </c>
      <c r="W19" s="634">
        <f t="shared" si="0"/>
        <v>29.294185218253972</v>
      </c>
      <c r="X19" s="633" t="e">
        <f t="shared" si="1"/>
        <v>#DIV/0!</v>
      </c>
      <c r="Y19" s="256">
        <v>2.5</v>
      </c>
    </row>
    <row r="20" spans="1:25" ht="16.5">
      <c r="A20" s="824">
        <v>2.7</v>
      </c>
      <c r="B20" s="825" t="s">
        <v>51</v>
      </c>
      <c r="C20" s="826">
        <v>87500</v>
      </c>
      <c r="D20" s="826">
        <v>551000</v>
      </c>
      <c r="E20" s="827" t="s">
        <v>52</v>
      </c>
      <c r="F20" s="829">
        <v>2.7</v>
      </c>
      <c r="G20" s="186"/>
      <c r="H20" s="186"/>
      <c r="I20" s="187">
        <v>20000</v>
      </c>
      <c r="J20" s="187">
        <v>30000</v>
      </c>
      <c r="O20" s="608">
        <v>2.7</v>
      </c>
      <c r="P20" s="609" t="s">
        <v>51</v>
      </c>
      <c r="Q20" s="610">
        <v>179492</v>
      </c>
      <c r="R20" s="610">
        <v>40000</v>
      </c>
      <c r="S20" s="613">
        <v>2.7</v>
      </c>
      <c r="U20" s="608">
        <v>2.7</v>
      </c>
      <c r="V20" s="609" t="s">
        <v>51</v>
      </c>
      <c r="W20" s="633">
        <f t="shared" si="0"/>
        <v>-0.51251309250551558</v>
      </c>
      <c r="X20" s="634">
        <f t="shared" si="1"/>
        <v>12.775</v>
      </c>
      <c r="Y20" s="613">
        <v>2.7</v>
      </c>
    </row>
    <row r="21" spans="1:25" ht="55.5">
      <c r="A21" s="879">
        <v>3</v>
      </c>
      <c r="B21" s="884" t="s">
        <v>616</v>
      </c>
      <c r="C21" s="881">
        <f>SUM(C22:C26)</f>
        <v>2604859.5277285199</v>
      </c>
      <c r="D21" s="881">
        <f>SUM(D22:D25)</f>
        <v>470285</v>
      </c>
      <c r="E21" s="882" t="s">
        <v>161</v>
      </c>
      <c r="F21" s="883">
        <v>3</v>
      </c>
      <c r="G21" s="186"/>
      <c r="H21" s="211" t="s">
        <v>689</v>
      </c>
      <c r="I21" s="187">
        <v>1090444</v>
      </c>
      <c r="J21" s="187">
        <v>86068</v>
      </c>
      <c r="K21" s="184">
        <f>SUM(I22:I27)</f>
        <v>1090444</v>
      </c>
      <c r="L21" s="184">
        <f>SUM(J22:J27)</f>
        <v>86068</v>
      </c>
      <c r="O21" s="600">
        <v>3</v>
      </c>
      <c r="P21" s="601" t="s">
        <v>616</v>
      </c>
      <c r="Q21" s="602">
        <f>SUM(Q22:Q25)</f>
        <v>875000</v>
      </c>
      <c r="R21" s="602">
        <f>SUM(R22:R25)</f>
        <v>413000</v>
      </c>
      <c r="S21" s="603">
        <v>3</v>
      </c>
      <c r="U21" s="600">
        <v>3</v>
      </c>
      <c r="V21" s="601" t="s">
        <v>616</v>
      </c>
      <c r="W21" s="633">
        <f t="shared" si="0"/>
        <v>1.9769823174040226</v>
      </c>
      <c r="X21" s="633">
        <f t="shared" si="1"/>
        <v>0.1387046004842615</v>
      </c>
      <c r="Y21" s="603">
        <v>3</v>
      </c>
    </row>
    <row r="22" spans="1:25" ht="37.5">
      <c r="A22" s="339">
        <v>3.1</v>
      </c>
      <c r="B22" s="270" t="s">
        <v>617</v>
      </c>
      <c r="C22" s="278">
        <v>1010571.88193213</v>
      </c>
      <c r="D22" s="278">
        <v>75000</v>
      </c>
      <c r="E22" s="264" t="s">
        <v>69</v>
      </c>
      <c r="F22" s="265">
        <v>3.1</v>
      </c>
      <c r="G22" s="186"/>
      <c r="H22" s="186"/>
      <c r="I22" s="187">
        <v>193472</v>
      </c>
      <c r="J22" s="187"/>
      <c r="K22" s="188"/>
      <c r="L22" s="188"/>
      <c r="M22" s="188"/>
      <c r="O22" s="339">
        <v>3.1</v>
      </c>
      <c r="P22" s="270" t="s">
        <v>617</v>
      </c>
      <c r="Q22" s="278">
        <v>625000</v>
      </c>
      <c r="R22" s="278">
        <v>75000</v>
      </c>
      <c r="S22" s="265">
        <v>3.1</v>
      </c>
      <c r="U22" s="339">
        <v>3.1</v>
      </c>
      <c r="V22" s="270" t="s">
        <v>617</v>
      </c>
      <c r="W22" s="633">
        <f t="shared" si="0"/>
        <v>0.61691501109140789</v>
      </c>
      <c r="X22" s="633">
        <f t="shared" si="1"/>
        <v>0</v>
      </c>
      <c r="Y22" s="265">
        <v>3.1</v>
      </c>
    </row>
    <row r="23" spans="1:25" ht="16.5">
      <c r="A23" s="819">
        <v>3.2</v>
      </c>
      <c r="B23" s="820" t="s">
        <v>70</v>
      </c>
      <c r="C23" s="821">
        <v>339571.88193212997</v>
      </c>
      <c r="D23" s="821">
        <v>5000</v>
      </c>
      <c r="E23" s="830" t="s">
        <v>71</v>
      </c>
      <c r="F23" s="831">
        <v>3.2</v>
      </c>
      <c r="G23" s="186"/>
      <c r="H23" s="186"/>
      <c r="I23" s="187">
        <v>147472</v>
      </c>
      <c r="J23" s="187">
        <v>5000</v>
      </c>
      <c r="O23" s="604">
        <v>3.2</v>
      </c>
      <c r="P23" s="605" t="s">
        <v>70</v>
      </c>
      <c r="Q23" s="606">
        <v>4000</v>
      </c>
      <c r="R23" s="606">
        <v>5000</v>
      </c>
      <c r="S23" s="614">
        <v>3.2</v>
      </c>
      <c r="U23" s="604">
        <v>3.2</v>
      </c>
      <c r="V23" s="605" t="s">
        <v>70</v>
      </c>
      <c r="W23" s="633">
        <f t="shared" si="0"/>
        <v>83.892970483032485</v>
      </c>
      <c r="X23" s="633">
        <f t="shared" si="1"/>
        <v>0</v>
      </c>
      <c r="Y23" s="614">
        <v>3.2</v>
      </c>
    </row>
    <row r="24" spans="1:25" ht="16.5">
      <c r="A24" s="340">
        <v>3.3</v>
      </c>
      <c r="B24" s="269" t="s">
        <v>72</v>
      </c>
      <c r="C24" s="279">
        <v>489571.88193212997</v>
      </c>
      <c r="D24" s="279">
        <v>255000</v>
      </c>
      <c r="E24" s="257" t="s">
        <v>73</v>
      </c>
      <c r="F24" s="258">
        <v>3.3</v>
      </c>
      <c r="G24" s="186"/>
      <c r="H24" s="186"/>
      <c r="I24" s="187">
        <v>147472</v>
      </c>
      <c r="J24" s="187">
        <v>5000</v>
      </c>
      <c r="K24" s="188"/>
      <c r="L24" s="188"/>
      <c r="M24" s="188"/>
      <c r="O24" s="340">
        <v>3.3</v>
      </c>
      <c r="P24" s="269" t="s">
        <v>72</v>
      </c>
      <c r="Q24" s="279">
        <v>154000</v>
      </c>
      <c r="R24" s="279">
        <v>255000</v>
      </c>
      <c r="S24" s="258">
        <v>3.3</v>
      </c>
      <c r="U24" s="340">
        <v>3.3</v>
      </c>
      <c r="V24" s="269" t="s">
        <v>72</v>
      </c>
      <c r="W24" s="633">
        <f t="shared" si="0"/>
        <v>2.1790381943644803</v>
      </c>
      <c r="X24" s="633">
        <f t="shared" si="1"/>
        <v>0</v>
      </c>
      <c r="Y24" s="258">
        <v>3.3</v>
      </c>
    </row>
    <row r="25" spans="1:25" ht="16.5">
      <c r="A25" s="824">
        <v>3.4</v>
      </c>
      <c r="B25" s="825" t="s">
        <v>65</v>
      </c>
      <c r="C25" s="826">
        <v>429571.88193212997</v>
      </c>
      <c r="D25" s="826">
        <v>135285</v>
      </c>
      <c r="E25" s="832" t="s">
        <v>74</v>
      </c>
      <c r="F25" s="833">
        <v>3.4</v>
      </c>
      <c r="G25" s="186"/>
      <c r="H25" s="186"/>
      <c r="I25" s="187">
        <v>458556</v>
      </c>
      <c r="J25" s="187">
        <v>64068</v>
      </c>
      <c r="O25" s="608">
        <v>3.4</v>
      </c>
      <c r="P25" s="609" t="s">
        <v>65</v>
      </c>
      <c r="Q25" s="610">
        <v>92000</v>
      </c>
      <c r="R25" s="610">
        <v>78000</v>
      </c>
      <c r="S25" s="615">
        <v>3.4</v>
      </c>
      <c r="U25" s="608">
        <v>3.4</v>
      </c>
      <c r="V25" s="609" t="s">
        <v>65</v>
      </c>
      <c r="W25" s="633">
        <f t="shared" si="0"/>
        <v>3.669259586218804</v>
      </c>
      <c r="X25" s="633">
        <f t="shared" si="1"/>
        <v>0.73442307692307696</v>
      </c>
      <c r="Y25" s="615">
        <v>3.4</v>
      </c>
    </row>
    <row r="26" spans="1:25" ht="16.5">
      <c r="A26" s="1102">
        <v>3.5</v>
      </c>
      <c r="B26" s="1103" t="s">
        <v>51</v>
      </c>
      <c r="C26" s="1104">
        <v>335572</v>
      </c>
      <c r="D26" s="1104"/>
      <c r="E26" s="1105" t="s">
        <v>75</v>
      </c>
      <c r="F26" s="1106">
        <v>3.5</v>
      </c>
      <c r="G26" s="186"/>
      <c r="H26" s="186"/>
      <c r="I26" s="187"/>
      <c r="J26" s="187"/>
      <c r="O26" s="617"/>
      <c r="P26" s="618"/>
      <c r="Q26" s="619"/>
      <c r="R26" s="619"/>
      <c r="S26" s="620"/>
      <c r="U26" s="617"/>
      <c r="V26" s="618"/>
      <c r="W26" s="633"/>
      <c r="X26" s="633"/>
      <c r="Y26" s="620"/>
    </row>
    <row r="27" spans="1:25" ht="55.5">
      <c r="A27" s="879">
        <v>6</v>
      </c>
      <c r="B27" s="884" t="s">
        <v>618</v>
      </c>
      <c r="C27" s="881">
        <f>C28+C29+C30+C31</f>
        <v>981755.76500000001</v>
      </c>
      <c r="D27" s="881">
        <f>D31+D30+D29+D28</f>
        <v>3290000</v>
      </c>
      <c r="E27" s="882" t="s">
        <v>619</v>
      </c>
      <c r="F27" s="883">
        <v>6</v>
      </c>
      <c r="G27" s="186"/>
      <c r="H27" s="186"/>
      <c r="I27" s="187">
        <v>143472</v>
      </c>
      <c r="J27" s="187">
        <v>12000</v>
      </c>
      <c r="K27" s="188"/>
      <c r="L27" s="188"/>
      <c r="M27" s="188"/>
      <c r="O27" s="600">
        <v>6</v>
      </c>
      <c r="P27" s="601" t="s">
        <v>618</v>
      </c>
      <c r="Q27" s="602" t="e">
        <f>#REF!+Q28+Q29+Q30+Q31</f>
        <v>#REF!</v>
      </c>
      <c r="R27" s="602">
        <f>R31+R30+R29+R28</f>
        <v>290000</v>
      </c>
      <c r="S27" s="603">
        <v>6</v>
      </c>
      <c r="U27" s="600">
        <v>6</v>
      </c>
      <c r="V27" s="601" t="s">
        <v>618</v>
      </c>
      <c r="W27" s="633" t="e">
        <f t="shared" si="0"/>
        <v>#REF!</v>
      </c>
      <c r="X27" s="633">
        <f t="shared" si="1"/>
        <v>10.344827586206897</v>
      </c>
      <c r="Y27" s="603">
        <v>6</v>
      </c>
    </row>
    <row r="28" spans="1:25" ht="16.5">
      <c r="A28" s="839">
        <v>6.4</v>
      </c>
      <c r="B28" s="840" t="s">
        <v>77</v>
      </c>
      <c r="C28" s="841">
        <v>200000</v>
      </c>
      <c r="D28" s="841">
        <v>50000</v>
      </c>
      <c r="E28" s="842" t="s">
        <v>78</v>
      </c>
      <c r="F28" s="843">
        <v>6.4</v>
      </c>
      <c r="G28" s="186"/>
      <c r="H28" s="186" t="s">
        <v>690</v>
      </c>
      <c r="I28" s="187">
        <v>493920</v>
      </c>
      <c r="J28" s="187">
        <v>469800</v>
      </c>
      <c r="K28" s="184">
        <f>SUM(I29:I34)</f>
        <v>2733920</v>
      </c>
      <c r="L28" s="184">
        <f>SUM(J29:J34)</f>
        <v>2709800</v>
      </c>
      <c r="O28" s="604">
        <v>6.4</v>
      </c>
      <c r="P28" s="605" t="s">
        <v>77</v>
      </c>
      <c r="Q28" s="606">
        <v>200000</v>
      </c>
      <c r="R28" s="606">
        <v>50000</v>
      </c>
      <c r="S28" s="614">
        <v>6.4</v>
      </c>
      <c r="U28" s="604">
        <v>6.4</v>
      </c>
      <c r="V28" s="605" t="s">
        <v>77</v>
      </c>
      <c r="W28" s="633">
        <f t="shared" si="0"/>
        <v>0</v>
      </c>
      <c r="X28" s="633">
        <f t="shared" si="1"/>
        <v>0</v>
      </c>
      <c r="Y28" s="614">
        <v>6.4</v>
      </c>
    </row>
    <row r="29" spans="1:25" ht="16.5">
      <c r="A29" s="341">
        <v>6.5</v>
      </c>
      <c r="B29" s="315" t="s">
        <v>79</v>
      </c>
      <c r="C29" s="651">
        <v>180500</v>
      </c>
      <c r="D29" s="651">
        <v>3105000</v>
      </c>
      <c r="E29" s="317" t="s">
        <v>80</v>
      </c>
      <c r="F29" s="318">
        <v>6.5</v>
      </c>
      <c r="G29" s="186"/>
      <c r="H29" s="186"/>
      <c r="I29" s="187">
        <v>493920</v>
      </c>
      <c r="J29" s="187">
        <v>434800</v>
      </c>
      <c r="K29" s="188"/>
      <c r="L29" s="188"/>
      <c r="M29" s="188"/>
      <c r="O29" s="341">
        <v>6.5</v>
      </c>
      <c r="P29" s="315" t="s">
        <v>79</v>
      </c>
      <c r="Q29" s="316">
        <v>150500</v>
      </c>
      <c r="R29" s="316">
        <v>105000</v>
      </c>
      <c r="S29" s="318">
        <v>6.5</v>
      </c>
      <c r="U29" s="341">
        <v>6.5</v>
      </c>
      <c r="V29" s="315" t="s">
        <v>79</v>
      </c>
      <c r="W29" s="633">
        <f t="shared" si="0"/>
        <v>0.19933554817275748</v>
      </c>
      <c r="X29" s="633">
        <f t="shared" si="1"/>
        <v>28.571428571428573</v>
      </c>
      <c r="Y29" s="318">
        <v>6.5</v>
      </c>
    </row>
    <row r="30" spans="1:25" ht="16.5">
      <c r="A30" s="819">
        <v>6.6</v>
      </c>
      <c r="B30" s="820" t="s">
        <v>65</v>
      </c>
      <c r="C30" s="821">
        <v>589255.76500000001</v>
      </c>
      <c r="D30" s="821">
        <v>120000</v>
      </c>
      <c r="E30" s="830" t="s">
        <v>74</v>
      </c>
      <c r="F30" s="831">
        <v>6.6</v>
      </c>
      <c r="G30" s="186"/>
      <c r="H30" s="186"/>
      <c r="I30" s="187"/>
      <c r="J30" s="187">
        <v>35000</v>
      </c>
      <c r="O30" s="604">
        <v>6.6</v>
      </c>
      <c r="P30" s="605" t="s">
        <v>65</v>
      </c>
      <c r="Q30" s="606">
        <v>95360</v>
      </c>
      <c r="R30" s="606">
        <v>120000</v>
      </c>
      <c r="S30" s="614">
        <v>6.6</v>
      </c>
      <c r="U30" s="604">
        <v>6.6</v>
      </c>
      <c r="V30" s="605" t="s">
        <v>65</v>
      </c>
      <c r="W30" s="633">
        <f t="shared" si="0"/>
        <v>5.1792760591442955</v>
      </c>
      <c r="X30" s="633">
        <f t="shared" si="1"/>
        <v>0</v>
      </c>
      <c r="Y30" s="614">
        <v>6.6</v>
      </c>
    </row>
    <row r="31" spans="1:25" ht="16.5">
      <c r="A31" s="342">
        <v>6.8</v>
      </c>
      <c r="B31" s="319" t="s">
        <v>51</v>
      </c>
      <c r="C31" s="651">
        <v>12000</v>
      </c>
      <c r="D31" s="651">
        <v>15000</v>
      </c>
      <c r="E31" s="321" t="s">
        <v>52</v>
      </c>
      <c r="F31" s="322">
        <v>6.8</v>
      </c>
      <c r="G31" s="186"/>
      <c r="H31" s="212" t="s">
        <v>695</v>
      </c>
      <c r="I31" s="187">
        <f>SUM(I32:I34)</f>
        <v>1120000</v>
      </c>
      <c r="J31" s="187">
        <f>SUM(J32:J34)</f>
        <v>1120000</v>
      </c>
      <c r="O31" s="342">
        <v>6.8</v>
      </c>
      <c r="P31" s="319" t="s">
        <v>51</v>
      </c>
      <c r="Q31" s="320">
        <v>12000</v>
      </c>
      <c r="R31" s="320">
        <v>15000</v>
      </c>
      <c r="S31" s="322">
        <v>6.8</v>
      </c>
      <c r="U31" s="342">
        <v>6.8</v>
      </c>
      <c r="V31" s="319" t="s">
        <v>51</v>
      </c>
      <c r="W31" s="633">
        <f t="shared" si="0"/>
        <v>0</v>
      </c>
      <c r="X31" s="633">
        <f t="shared" si="1"/>
        <v>0</v>
      </c>
      <c r="Y31" s="322">
        <v>6.8</v>
      </c>
    </row>
    <row r="32" spans="1:25" ht="37">
      <c r="A32" s="879">
        <v>9</v>
      </c>
      <c r="B32" s="884" t="s">
        <v>620</v>
      </c>
      <c r="C32" s="881">
        <f>SUM(C33:C40)</f>
        <v>963588</v>
      </c>
      <c r="D32" s="881">
        <f>SUM(D33:D40)</f>
        <v>2522856</v>
      </c>
      <c r="E32" s="882" t="s">
        <v>621</v>
      </c>
      <c r="F32" s="883">
        <v>9</v>
      </c>
      <c r="G32" s="186"/>
      <c r="H32" s="186"/>
      <c r="I32" s="187">
        <v>100000</v>
      </c>
      <c r="J32" s="187">
        <v>100000</v>
      </c>
      <c r="K32" s="188"/>
      <c r="L32" s="188"/>
      <c r="M32" s="188"/>
      <c r="O32" s="600">
        <v>9</v>
      </c>
      <c r="P32" s="601" t="s">
        <v>620</v>
      </c>
      <c r="Q32" s="602">
        <f>SUM(Q33:Q40)</f>
        <v>1710876</v>
      </c>
      <c r="R32" s="602">
        <f>SUM(R33:R40)</f>
        <v>565000</v>
      </c>
      <c r="S32" s="603">
        <v>9</v>
      </c>
      <c r="U32" s="600">
        <v>9</v>
      </c>
      <c r="V32" s="601" t="s">
        <v>620</v>
      </c>
      <c r="W32" s="633">
        <f t="shared" si="0"/>
        <v>-0.43678676888330892</v>
      </c>
      <c r="X32" s="634">
        <f t="shared" si="1"/>
        <v>3.4652318584070798</v>
      </c>
      <c r="Y32" s="603">
        <v>9</v>
      </c>
    </row>
    <row r="33" spans="1:25" ht="16.5">
      <c r="A33" s="339">
        <v>9.1</v>
      </c>
      <c r="B33" s="270" t="s">
        <v>162</v>
      </c>
      <c r="C33" s="278">
        <v>150000</v>
      </c>
      <c r="D33" s="278"/>
      <c r="E33" s="264" t="s">
        <v>163</v>
      </c>
      <c r="F33" s="265">
        <v>9.1</v>
      </c>
      <c r="G33" s="186"/>
      <c r="H33" s="186"/>
      <c r="I33" s="187">
        <v>600000</v>
      </c>
      <c r="J33" s="187">
        <v>600000</v>
      </c>
      <c r="O33" s="339">
        <v>9.1</v>
      </c>
      <c r="P33" s="270" t="s">
        <v>162</v>
      </c>
      <c r="Q33" s="278">
        <v>163926</v>
      </c>
      <c r="R33" s="278"/>
      <c r="S33" s="265">
        <v>9.1</v>
      </c>
      <c r="U33" s="339">
        <v>9.1</v>
      </c>
      <c r="V33" s="270" t="s">
        <v>162</v>
      </c>
      <c r="W33" s="633">
        <f t="shared" si="0"/>
        <v>-8.4952966582482345E-2</v>
      </c>
      <c r="X33" s="633" t="e">
        <f t="shared" si="1"/>
        <v>#DIV/0!</v>
      </c>
      <c r="Y33" s="265">
        <v>9.1</v>
      </c>
    </row>
    <row r="34" spans="1:25" ht="16.5">
      <c r="A34" s="819">
        <v>9.1999999999999993</v>
      </c>
      <c r="B34" s="820" t="s">
        <v>164</v>
      </c>
      <c r="C34" s="821">
        <v>282445</v>
      </c>
      <c r="D34" s="821">
        <v>478362</v>
      </c>
      <c r="E34" s="830" t="s">
        <v>165</v>
      </c>
      <c r="F34" s="831">
        <v>9.1999999999999993</v>
      </c>
      <c r="G34" s="186"/>
      <c r="H34" s="186"/>
      <c r="I34" s="187">
        <v>420000</v>
      </c>
      <c r="J34" s="187">
        <v>420000</v>
      </c>
      <c r="K34" s="188"/>
      <c r="L34" s="188"/>
      <c r="M34" s="188"/>
      <c r="O34" s="604">
        <v>9.1999999999999993</v>
      </c>
      <c r="P34" s="605" t="s">
        <v>164</v>
      </c>
      <c r="Q34" s="606">
        <v>254000</v>
      </c>
      <c r="R34" s="606">
        <v>20000</v>
      </c>
      <c r="S34" s="614">
        <v>9.1999999999999993</v>
      </c>
      <c r="U34" s="604">
        <v>9.1999999999999993</v>
      </c>
      <c r="V34" s="605" t="s">
        <v>164</v>
      </c>
      <c r="W34" s="633">
        <f t="shared" si="0"/>
        <v>0.11198818897637795</v>
      </c>
      <c r="X34" s="634">
        <f t="shared" si="1"/>
        <v>22.918099999999999</v>
      </c>
      <c r="Y34" s="614">
        <v>9.1999999999999993</v>
      </c>
    </row>
    <row r="35" spans="1:25" ht="16.5">
      <c r="A35" s="340">
        <v>9.3000000000000007</v>
      </c>
      <c r="B35" s="269" t="s">
        <v>166</v>
      </c>
      <c r="C35" s="279">
        <v>206143</v>
      </c>
      <c r="D35" s="279"/>
      <c r="E35" s="257" t="s">
        <v>167</v>
      </c>
      <c r="F35" s="258">
        <v>9.3000000000000007</v>
      </c>
      <c r="G35" s="186"/>
      <c r="H35" s="211" t="s">
        <v>691</v>
      </c>
      <c r="I35" s="187">
        <v>1336500</v>
      </c>
      <c r="J35" s="187">
        <v>88000</v>
      </c>
      <c r="O35" s="340">
        <v>9.3000000000000007</v>
      </c>
      <c r="P35" s="269" t="s">
        <v>166</v>
      </c>
      <c r="Q35" s="279">
        <v>175000</v>
      </c>
      <c r="R35" s="279">
        <v>538000</v>
      </c>
      <c r="S35" s="258">
        <v>9.3000000000000007</v>
      </c>
      <c r="U35" s="340">
        <v>9.3000000000000007</v>
      </c>
      <c r="V35" s="269" t="s">
        <v>166</v>
      </c>
      <c r="W35" s="633">
        <f t="shared" si="0"/>
        <v>0.17796000000000001</v>
      </c>
      <c r="X35" s="633">
        <f t="shared" si="1"/>
        <v>-1</v>
      </c>
      <c r="Y35" s="258">
        <v>9.3000000000000007</v>
      </c>
    </row>
    <row r="36" spans="1:25" ht="16.5">
      <c r="A36" s="819">
        <v>9.4</v>
      </c>
      <c r="B36" s="820" t="s">
        <v>81</v>
      </c>
      <c r="C36" s="821">
        <v>150000</v>
      </c>
      <c r="D36" s="821"/>
      <c r="E36" s="830" t="s">
        <v>82</v>
      </c>
      <c r="F36" s="831">
        <v>9.4</v>
      </c>
      <c r="G36" s="186"/>
      <c r="H36" s="186"/>
      <c r="I36" s="187">
        <v>377500</v>
      </c>
      <c r="J36" s="187">
        <v>80000</v>
      </c>
      <c r="K36" s="188"/>
      <c r="L36" s="188"/>
      <c r="M36" s="188"/>
      <c r="O36" s="604">
        <v>9.4</v>
      </c>
      <c r="P36" s="605" t="s">
        <v>81</v>
      </c>
      <c r="Q36" s="606">
        <v>150000</v>
      </c>
      <c r="R36" s="606"/>
      <c r="S36" s="614">
        <v>9.4</v>
      </c>
      <c r="U36" s="604">
        <v>9.4</v>
      </c>
      <c r="V36" s="605" t="s">
        <v>81</v>
      </c>
      <c r="W36" s="633">
        <f t="shared" si="0"/>
        <v>0</v>
      </c>
      <c r="X36" s="633" t="e">
        <f t="shared" si="1"/>
        <v>#DIV/0!</v>
      </c>
      <c r="Y36" s="614">
        <v>9.4</v>
      </c>
    </row>
    <row r="37" spans="1:25" ht="16.5">
      <c r="A37" s="340">
        <v>9.5</v>
      </c>
      <c r="B37" s="269" t="s">
        <v>168</v>
      </c>
      <c r="C37" s="279"/>
      <c r="D37" s="279">
        <v>21000</v>
      </c>
      <c r="E37" s="257" t="s">
        <v>169</v>
      </c>
      <c r="F37" s="258">
        <v>9.5</v>
      </c>
      <c r="G37" s="186"/>
      <c r="H37" s="186"/>
      <c r="I37" s="187">
        <v>322500</v>
      </c>
      <c r="J37" s="187"/>
      <c r="O37" s="340">
        <v>9.5</v>
      </c>
      <c r="P37" s="269" t="s">
        <v>168</v>
      </c>
      <c r="Q37" s="279">
        <v>90000</v>
      </c>
      <c r="R37" s="279"/>
      <c r="S37" s="258">
        <v>9.5</v>
      </c>
      <c r="U37" s="340">
        <v>9.5</v>
      </c>
      <c r="V37" s="269" t="s">
        <v>168</v>
      </c>
      <c r="W37" s="633">
        <f t="shared" si="0"/>
        <v>-1</v>
      </c>
      <c r="X37" s="633" t="e">
        <f t="shared" si="1"/>
        <v>#DIV/0!</v>
      </c>
      <c r="Y37" s="258">
        <v>9.5</v>
      </c>
    </row>
    <row r="38" spans="1:25" ht="16.5">
      <c r="A38" s="819">
        <v>9.6</v>
      </c>
      <c r="B38" s="820" t="s">
        <v>170</v>
      </c>
      <c r="C38" s="821">
        <v>175000</v>
      </c>
      <c r="D38" s="821"/>
      <c r="E38" s="830" t="s">
        <v>171</v>
      </c>
      <c r="F38" s="831">
        <v>9.6</v>
      </c>
      <c r="G38" s="186"/>
      <c r="H38" s="186"/>
      <c r="I38" s="187">
        <v>324000</v>
      </c>
      <c r="J38" s="187">
        <v>8000</v>
      </c>
      <c r="K38" s="188"/>
      <c r="L38" s="188"/>
      <c r="M38" s="188"/>
      <c r="O38" s="604">
        <v>9.6</v>
      </c>
      <c r="P38" s="605" t="s">
        <v>170</v>
      </c>
      <c r="Q38" s="606">
        <v>100000</v>
      </c>
      <c r="R38" s="606"/>
      <c r="S38" s="614">
        <v>9.6</v>
      </c>
      <c r="U38" s="604">
        <v>9.6</v>
      </c>
      <c r="V38" s="605" t="s">
        <v>170</v>
      </c>
      <c r="W38" s="633">
        <f t="shared" si="0"/>
        <v>0.75</v>
      </c>
      <c r="X38" s="633" t="e">
        <f t="shared" si="1"/>
        <v>#DIV/0!</v>
      </c>
      <c r="Y38" s="614">
        <v>9.6</v>
      </c>
    </row>
    <row r="39" spans="1:25" ht="16.5">
      <c r="A39" s="342">
        <v>9.9</v>
      </c>
      <c r="B39" s="319" t="s">
        <v>172</v>
      </c>
      <c r="C39" s="320"/>
      <c r="D39" s="320">
        <v>540392</v>
      </c>
      <c r="E39" s="321"/>
      <c r="F39" s="322"/>
      <c r="G39" s="186"/>
      <c r="H39" s="186"/>
      <c r="I39" s="187"/>
      <c r="J39" s="187"/>
      <c r="K39" s="188"/>
      <c r="L39" s="188"/>
      <c r="M39" s="188"/>
      <c r="O39" s="608"/>
      <c r="P39" s="609"/>
      <c r="Q39" s="610"/>
      <c r="R39" s="610"/>
      <c r="S39" s="615"/>
      <c r="U39" s="608"/>
      <c r="V39" s="609"/>
      <c r="W39" s="633"/>
      <c r="X39" s="633"/>
      <c r="Y39" s="615"/>
    </row>
    <row r="40" spans="1:25" ht="16.5">
      <c r="A40" s="413">
        <v>9.15</v>
      </c>
      <c r="B40" s="414" t="s">
        <v>174</v>
      </c>
      <c r="C40" s="415"/>
      <c r="D40" s="415">
        <v>1483102</v>
      </c>
      <c r="E40" s="416" t="s">
        <v>175</v>
      </c>
      <c r="F40" s="417">
        <v>9.15</v>
      </c>
      <c r="G40" s="186"/>
      <c r="H40" s="212" t="s">
        <v>692</v>
      </c>
      <c r="I40" s="187">
        <v>13397883.15</v>
      </c>
      <c r="J40" s="187">
        <v>1136000</v>
      </c>
      <c r="O40" s="342">
        <v>9.15</v>
      </c>
      <c r="P40" s="319" t="s">
        <v>174</v>
      </c>
      <c r="Q40" s="320">
        <v>777950</v>
      </c>
      <c r="R40" s="320">
        <v>7000</v>
      </c>
      <c r="S40" s="616">
        <v>9.15</v>
      </c>
      <c r="U40" s="342">
        <v>9.15</v>
      </c>
      <c r="V40" s="319" t="s">
        <v>174</v>
      </c>
      <c r="W40" s="633">
        <f>+(C40-Q40)/Q40</f>
        <v>-1</v>
      </c>
      <c r="X40" s="634">
        <f>+(D40-R40)/R40</f>
        <v>210.87171428571429</v>
      </c>
      <c r="Y40" s="616">
        <v>9.15</v>
      </c>
    </row>
    <row r="41" spans="1:25" ht="37">
      <c r="A41" s="879">
        <v>10</v>
      </c>
      <c r="B41" s="884" t="s">
        <v>622</v>
      </c>
      <c r="C41" s="881">
        <f>C45+C44+C43+C42</f>
        <v>1396979</v>
      </c>
      <c r="D41" s="881">
        <f>D45+D44+D43+D42</f>
        <v>547666</v>
      </c>
      <c r="E41" s="882" t="s">
        <v>623</v>
      </c>
      <c r="F41" s="883">
        <v>10</v>
      </c>
      <c r="G41" s="186"/>
      <c r="H41" s="186"/>
      <c r="I41" s="187">
        <v>1124971</v>
      </c>
      <c r="J41" s="187"/>
      <c r="K41" s="188"/>
      <c r="L41" s="188"/>
      <c r="M41" s="188"/>
      <c r="O41" s="600">
        <v>10</v>
      </c>
      <c r="P41" s="601" t="s">
        <v>622</v>
      </c>
      <c r="Q41" s="602">
        <f>Q45+Q44+Q43+Q42</f>
        <v>1023400.3300000001</v>
      </c>
      <c r="R41" s="602">
        <f>R45+R44+R43+R42</f>
        <v>510999.33999999997</v>
      </c>
      <c r="S41" s="603">
        <v>10</v>
      </c>
      <c r="U41" s="600">
        <v>10</v>
      </c>
      <c r="V41" s="601" t="s">
        <v>622</v>
      </c>
      <c r="W41" s="633">
        <f>+(C41-Q41)/Q41</f>
        <v>0.36503669096921232</v>
      </c>
      <c r="X41" s="634">
        <f>+(D41-R41)/R41</f>
        <v>7.1754808920105523E-2</v>
      </c>
      <c r="Y41" s="603">
        <v>10</v>
      </c>
    </row>
    <row r="42" spans="1:25" ht="25">
      <c r="A42" s="339">
        <v>10.1</v>
      </c>
      <c r="B42" s="270" t="s">
        <v>624</v>
      </c>
      <c r="C42" s="278">
        <v>340933</v>
      </c>
      <c r="D42" s="278">
        <v>93333</v>
      </c>
      <c r="E42" s="264" t="s">
        <v>176</v>
      </c>
      <c r="F42" s="265">
        <v>10.1</v>
      </c>
      <c r="G42" s="186"/>
      <c r="H42" s="186"/>
      <c r="I42" s="187">
        <v>6942178.4833333334</v>
      </c>
      <c r="J42" s="187">
        <v>500000</v>
      </c>
      <c r="O42" s="339">
        <v>10.1</v>
      </c>
      <c r="P42" s="270" t="s">
        <v>624</v>
      </c>
      <c r="Q42" s="278">
        <v>290899.67</v>
      </c>
      <c r="R42" s="278">
        <v>59999.67</v>
      </c>
      <c r="S42" s="265">
        <v>10.1</v>
      </c>
      <c r="U42" s="339">
        <v>10.1</v>
      </c>
      <c r="V42" s="270" t="s">
        <v>624</v>
      </c>
      <c r="W42" s="633">
        <f t="shared" ref="W42:W55" si="2">+(C42-Q42)/Q42</f>
        <v>0.17199514183017128</v>
      </c>
      <c r="X42" s="633">
        <f t="shared" ref="X42:X55" si="3">+(D42-R42)/R42</f>
        <v>0.55555855557205569</v>
      </c>
      <c r="Y42" s="265">
        <v>10.1</v>
      </c>
    </row>
    <row r="43" spans="1:25" ht="16.5">
      <c r="A43" s="819">
        <v>10.199999999999999</v>
      </c>
      <c r="B43" s="820" t="s">
        <v>83</v>
      </c>
      <c r="C43" s="821">
        <v>341779</v>
      </c>
      <c r="D43" s="821">
        <v>53000</v>
      </c>
      <c r="E43" s="830" t="s">
        <v>84</v>
      </c>
      <c r="F43" s="831">
        <v>10.199999999999999</v>
      </c>
      <c r="G43" s="186"/>
      <c r="H43" s="186"/>
      <c r="I43" s="187">
        <v>1620310.3333333333</v>
      </c>
      <c r="J43" s="187">
        <v>435000</v>
      </c>
      <c r="K43" s="188"/>
      <c r="L43" s="188"/>
      <c r="M43" s="188"/>
      <c r="O43" s="604">
        <v>10.199999999999999</v>
      </c>
      <c r="P43" s="605" t="s">
        <v>83</v>
      </c>
      <c r="Q43" s="606">
        <v>220000.33000000002</v>
      </c>
      <c r="R43" s="606">
        <v>53000</v>
      </c>
      <c r="S43" s="614">
        <v>10.199999999999999</v>
      </c>
      <c r="U43" s="604">
        <v>10.199999999999999</v>
      </c>
      <c r="V43" s="605" t="s">
        <v>83</v>
      </c>
      <c r="W43" s="633">
        <f t="shared" si="2"/>
        <v>0.5535385787830408</v>
      </c>
      <c r="X43" s="633">
        <f t="shared" si="3"/>
        <v>0</v>
      </c>
      <c r="Y43" s="614">
        <v>10.199999999999999</v>
      </c>
    </row>
    <row r="44" spans="1:25" ht="25">
      <c r="A44" s="340">
        <v>10.3</v>
      </c>
      <c r="B44" s="269" t="s">
        <v>625</v>
      </c>
      <c r="C44" s="279">
        <v>488667</v>
      </c>
      <c r="D44" s="279">
        <v>301333</v>
      </c>
      <c r="E44" s="257" t="s">
        <v>85</v>
      </c>
      <c r="F44" s="258">
        <v>10.3</v>
      </c>
      <c r="G44" s="186"/>
      <c r="H44" s="186"/>
      <c r="I44" s="187">
        <v>1669090.3333333333</v>
      </c>
      <c r="J44" s="187">
        <v>127000</v>
      </c>
      <c r="O44" s="340">
        <v>10.3</v>
      </c>
      <c r="P44" s="269" t="s">
        <v>625</v>
      </c>
      <c r="Q44" s="279">
        <v>362500.33</v>
      </c>
      <c r="R44" s="279">
        <v>297999.67</v>
      </c>
      <c r="S44" s="258">
        <v>10.3</v>
      </c>
      <c r="U44" s="340">
        <v>10.3</v>
      </c>
      <c r="V44" s="269" t="s">
        <v>625</v>
      </c>
      <c r="W44" s="633">
        <f t="shared" si="2"/>
        <v>0.34804566936532161</v>
      </c>
      <c r="X44" s="633">
        <f t="shared" si="3"/>
        <v>1.1185683527770406E-2</v>
      </c>
      <c r="Y44" s="258">
        <v>10.3</v>
      </c>
    </row>
    <row r="45" spans="1:25" ht="16.5">
      <c r="A45" s="834">
        <v>10.4</v>
      </c>
      <c r="B45" s="835" t="s">
        <v>177</v>
      </c>
      <c r="C45" s="836">
        <v>225600</v>
      </c>
      <c r="D45" s="836">
        <v>100000</v>
      </c>
      <c r="E45" s="837" t="s">
        <v>178</v>
      </c>
      <c r="F45" s="838">
        <v>10.5</v>
      </c>
      <c r="G45" s="186"/>
      <c r="H45" s="186"/>
      <c r="I45" s="187"/>
      <c r="J45" s="187"/>
      <c r="K45" s="188"/>
      <c r="L45" s="188"/>
      <c r="M45" s="188"/>
      <c r="O45" s="617">
        <v>10.5</v>
      </c>
      <c r="P45" s="618" t="s">
        <v>177</v>
      </c>
      <c r="Q45" s="619">
        <v>150000</v>
      </c>
      <c r="R45" s="619">
        <v>100000</v>
      </c>
      <c r="S45" s="620">
        <v>10.5</v>
      </c>
      <c r="U45" s="617">
        <v>10.5</v>
      </c>
      <c r="V45" s="618" t="s">
        <v>177</v>
      </c>
      <c r="W45" s="633">
        <f t="shared" si="2"/>
        <v>0.504</v>
      </c>
      <c r="X45" s="634">
        <f t="shared" si="3"/>
        <v>0</v>
      </c>
      <c r="Y45" s="620">
        <v>10.5</v>
      </c>
    </row>
    <row r="46" spans="1:25" ht="37">
      <c r="A46" s="879">
        <v>12</v>
      </c>
      <c r="B46" s="884" t="s">
        <v>626</v>
      </c>
      <c r="C46" s="881">
        <f>SUM(C47:C52)</f>
        <v>12586098.809999999</v>
      </c>
      <c r="D46" s="881">
        <f>SUM(D47:D52)</f>
        <v>7647483.5300000003</v>
      </c>
      <c r="E46" s="882" t="s">
        <v>627</v>
      </c>
      <c r="F46" s="883">
        <v>12</v>
      </c>
      <c r="G46" s="186"/>
      <c r="H46" s="186"/>
      <c r="I46" s="187">
        <v>37533385.120000005</v>
      </c>
      <c r="J46" s="187">
        <v>27681028</v>
      </c>
      <c r="O46" s="600">
        <v>12</v>
      </c>
      <c r="P46" s="601" t="s">
        <v>626</v>
      </c>
      <c r="Q46" s="602">
        <f>SUM(Q47:Q52)</f>
        <v>15613474.049999999</v>
      </c>
      <c r="R46" s="602">
        <f>SUM(R47:R52)</f>
        <v>7626863.5300000003</v>
      </c>
      <c r="S46" s="603">
        <v>12</v>
      </c>
      <c r="U46" s="600">
        <v>12</v>
      </c>
      <c r="V46" s="601" t="s">
        <v>626</v>
      </c>
      <c r="W46" s="633">
        <f t="shared" si="2"/>
        <v>-0.1938950441333715</v>
      </c>
      <c r="X46" s="633">
        <f t="shared" si="3"/>
        <v>2.7036015419565269E-3</v>
      </c>
      <c r="Y46" s="603">
        <v>12</v>
      </c>
    </row>
    <row r="47" spans="1:25" ht="16.5">
      <c r="A47" s="339">
        <v>12.1</v>
      </c>
      <c r="B47" s="270" t="s">
        <v>63</v>
      </c>
      <c r="C47" s="278">
        <v>3808887.5</v>
      </c>
      <c r="D47" s="278">
        <v>1179070</v>
      </c>
      <c r="E47" s="266" t="s">
        <v>64</v>
      </c>
      <c r="F47" s="267">
        <v>12.1</v>
      </c>
      <c r="O47" s="339">
        <v>12.1</v>
      </c>
      <c r="P47" s="270" t="s">
        <v>63</v>
      </c>
      <c r="Q47" s="278">
        <v>2661206.5499999998</v>
      </c>
      <c r="R47" s="278">
        <v>1136170</v>
      </c>
      <c r="S47" s="267">
        <v>12.1</v>
      </c>
      <c r="U47" s="339">
        <v>12.1</v>
      </c>
      <c r="V47" s="270" t="s">
        <v>63</v>
      </c>
      <c r="W47" s="633">
        <f t="shared" si="2"/>
        <v>0.43126338690245608</v>
      </c>
      <c r="X47" s="633">
        <f t="shared" si="3"/>
        <v>3.7758434037159935E-2</v>
      </c>
      <c r="Y47" s="267">
        <v>12.1</v>
      </c>
    </row>
    <row r="48" spans="1:25" ht="25">
      <c r="A48" s="819">
        <v>12.2</v>
      </c>
      <c r="B48" s="820" t="s">
        <v>53</v>
      </c>
      <c r="C48" s="821">
        <v>3736266</v>
      </c>
      <c r="D48" s="821">
        <v>1600000</v>
      </c>
      <c r="E48" s="822" t="s">
        <v>54</v>
      </c>
      <c r="F48" s="823">
        <v>12.2</v>
      </c>
      <c r="O48" s="604">
        <v>12.2</v>
      </c>
      <c r="P48" s="605" t="s">
        <v>53</v>
      </c>
      <c r="Q48" s="606">
        <v>2760371.19</v>
      </c>
      <c r="R48" s="606">
        <v>1600000</v>
      </c>
      <c r="S48" s="607">
        <v>12.2</v>
      </c>
      <c r="U48" s="604">
        <v>12.2</v>
      </c>
      <c r="V48" s="605" t="s">
        <v>53</v>
      </c>
      <c r="W48" s="633">
        <f t="shared" si="2"/>
        <v>0.35353752913208752</v>
      </c>
      <c r="X48" s="633">
        <f t="shared" si="3"/>
        <v>0</v>
      </c>
      <c r="Y48" s="607">
        <v>12.2</v>
      </c>
    </row>
    <row r="49" spans="1:25" ht="37.5">
      <c r="A49" s="340">
        <v>12.3</v>
      </c>
      <c r="B49" s="269" t="s">
        <v>55</v>
      </c>
      <c r="C49" s="279">
        <v>1960312</v>
      </c>
      <c r="D49" s="279">
        <v>420000</v>
      </c>
      <c r="E49" s="261" t="s">
        <v>56</v>
      </c>
      <c r="F49" s="260">
        <v>12.3</v>
      </c>
      <c r="O49" s="340">
        <v>12.3</v>
      </c>
      <c r="P49" s="269" t="s">
        <v>55</v>
      </c>
      <c r="Q49" s="279">
        <v>4752957</v>
      </c>
      <c r="R49" s="279">
        <v>410000</v>
      </c>
      <c r="S49" s="260">
        <v>12.3</v>
      </c>
      <c r="U49" s="340">
        <v>12.3</v>
      </c>
      <c r="V49" s="269" t="s">
        <v>55</v>
      </c>
      <c r="W49" s="633">
        <f t="shared" si="2"/>
        <v>-0.58755949191208756</v>
      </c>
      <c r="X49" s="633">
        <f t="shared" si="3"/>
        <v>2.4390243902439025E-2</v>
      </c>
      <c r="Y49" s="260">
        <v>12.3</v>
      </c>
    </row>
    <row r="50" spans="1:25" ht="25">
      <c r="A50" s="819">
        <v>12.5</v>
      </c>
      <c r="B50" s="820" t="s">
        <v>57</v>
      </c>
      <c r="C50" s="821">
        <v>684000</v>
      </c>
      <c r="D50" s="821">
        <v>166000</v>
      </c>
      <c r="E50" s="822" t="s">
        <v>58</v>
      </c>
      <c r="F50" s="823">
        <v>12.5</v>
      </c>
      <c r="O50" s="604">
        <v>12.5</v>
      </c>
      <c r="P50" s="605" t="s">
        <v>57</v>
      </c>
      <c r="Q50" s="606">
        <v>3449516.8</v>
      </c>
      <c r="R50" s="606">
        <v>166000</v>
      </c>
      <c r="S50" s="607">
        <v>12.5</v>
      </c>
      <c r="U50" s="604">
        <v>12.5</v>
      </c>
      <c r="V50" s="605" t="s">
        <v>57</v>
      </c>
      <c r="W50" s="633">
        <f t="shared" si="2"/>
        <v>-0.8017113585299831</v>
      </c>
      <c r="X50" s="633">
        <f t="shared" si="3"/>
        <v>0</v>
      </c>
      <c r="Y50" s="607">
        <v>12.5</v>
      </c>
    </row>
    <row r="51" spans="1:25" ht="16.5">
      <c r="A51" s="340">
        <v>12.6</v>
      </c>
      <c r="B51" s="269" t="s">
        <v>67</v>
      </c>
      <c r="C51" s="279">
        <v>2196633.3099999996</v>
      </c>
      <c r="D51" s="279">
        <v>4282413.53</v>
      </c>
      <c r="E51" s="259" t="s">
        <v>68</v>
      </c>
      <c r="F51" s="260">
        <v>12.6</v>
      </c>
      <c r="O51" s="340">
        <v>12.6</v>
      </c>
      <c r="P51" s="269" t="s">
        <v>67</v>
      </c>
      <c r="Q51" s="279">
        <v>1745382.51</v>
      </c>
      <c r="R51" s="279">
        <v>4314693.53</v>
      </c>
      <c r="S51" s="260">
        <v>12.6</v>
      </c>
      <c r="U51" s="340">
        <v>12.6</v>
      </c>
      <c r="V51" s="269" t="s">
        <v>67</v>
      </c>
      <c r="W51" s="633">
        <f t="shared" si="2"/>
        <v>0.2585397741839407</v>
      </c>
      <c r="X51" s="633">
        <f t="shared" si="3"/>
        <v>-7.4814120112025656E-3</v>
      </c>
      <c r="Y51" s="260">
        <v>12.6</v>
      </c>
    </row>
    <row r="52" spans="1:25" ht="25">
      <c r="A52" s="824">
        <v>12.7</v>
      </c>
      <c r="B52" s="825" t="s">
        <v>673</v>
      </c>
      <c r="C52" s="826">
        <v>200000</v>
      </c>
      <c r="D52" s="826"/>
      <c r="E52" s="827" t="s">
        <v>674</v>
      </c>
      <c r="F52" s="829">
        <v>12.7</v>
      </c>
      <c r="O52" s="608">
        <v>12.7</v>
      </c>
      <c r="P52" s="609" t="s">
        <v>673</v>
      </c>
      <c r="Q52" s="610">
        <v>244040</v>
      </c>
      <c r="R52" s="610"/>
      <c r="S52" s="613">
        <v>12.7</v>
      </c>
      <c r="U52" s="608">
        <v>12.7</v>
      </c>
      <c r="V52" s="609" t="s">
        <v>673</v>
      </c>
      <c r="W52" s="633">
        <f t="shared" si="2"/>
        <v>-0.18046221930831011</v>
      </c>
      <c r="X52" s="633" t="e">
        <f t="shared" si="3"/>
        <v>#DIV/0!</v>
      </c>
      <c r="Y52" s="613">
        <v>12.7</v>
      </c>
    </row>
    <row r="53" spans="1:25" ht="18.5">
      <c r="A53" s="1114"/>
      <c r="B53" s="681" t="s">
        <v>900</v>
      </c>
      <c r="C53" s="682">
        <f>C7+C14+C21+C27+C32+C41+C46</f>
        <v>46497889.583046019</v>
      </c>
      <c r="D53" s="682">
        <f>D7+D14+D21+D27+D32+D41+D46</f>
        <v>16878470.530000001</v>
      </c>
      <c r="E53" s="683" t="s">
        <v>908</v>
      </c>
      <c r="F53" s="1112"/>
      <c r="O53" s="621"/>
      <c r="P53" s="622" t="s">
        <v>900</v>
      </c>
      <c r="Q53" s="623" t="e">
        <f>Q46+Q41+Q32+Q27+Q21+Q14+Q7</f>
        <v>#REF!</v>
      </c>
      <c r="R53" s="623">
        <f>R46+R41+R32+R27+R21+R14+R7</f>
        <v>10983542.870000001</v>
      </c>
      <c r="S53" s="624"/>
      <c r="U53" s="621"/>
      <c r="V53" s="622" t="s">
        <v>900</v>
      </c>
      <c r="W53" s="633" t="e">
        <f t="shared" si="2"/>
        <v>#REF!</v>
      </c>
      <c r="X53" s="633">
        <f t="shared" si="3"/>
        <v>0.53670548107943972</v>
      </c>
      <c r="Y53" s="624"/>
    </row>
    <row r="54" spans="1:25" ht="26">
      <c r="A54" s="1113">
        <v>10.4</v>
      </c>
      <c r="B54" s="844" t="s">
        <v>903</v>
      </c>
      <c r="C54" s="844">
        <v>160272720.48002025</v>
      </c>
      <c r="D54" s="845"/>
      <c r="E54" s="844" t="s">
        <v>906</v>
      </c>
      <c r="F54" s="1111">
        <v>10.4</v>
      </c>
      <c r="O54" s="625"/>
      <c r="P54" s="626" t="s">
        <v>903</v>
      </c>
      <c r="Q54" s="627">
        <v>167811990</v>
      </c>
      <c r="R54" s="628"/>
      <c r="S54" s="629"/>
      <c r="U54" s="625"/>
      <c r="V54" s="626" t="s">
        <v>903</v>
      </c>
      <c r="W54" s="633">
        <f t="shared" si="2"/>
        <v>-4.4926882280460087E-2</v>
      </c>
      <c r="X54" s="633" t="e">
        <f t="shared" si="3"/>
        <v>#DIV/0!</v>
      </c>
      <c r="Y54" s="629"/>
    </row>
    <row r="55" spans="1:25" ht="18.5">
      <c r="A55" s="1032"/>
      <c r="B55" s="1032" t="s">
        <v>901</v>
      </c>
      <c r="C55" s="1381">
        <f>C53+D53+C54</f>
        <v>223649080.59306628</v>
      </c>
      <c r="D55" s="1381"/>
      <c r="E55" s="1033" t="s">
        <v>907</v>
      </c>
      <c r="F55" s="1033"/>
      <c r="O55" s="630"/>
      <c r="P55" s="622" t="s">
        <v>901</v>
      </c>
      <c r="Q55" s="631" t="e">
        <f>Q53+R53+Q54</f>
        <v>#REF!</v>
      </c>
      <c r="R55" s="632"/>
      <c r="S55" s="624"/>
      <c r="U55" s="630"/>
      <c r="V55" s="622" t="s">
        <v>901</v>
      </c>
      <c r="W55" s="633" t="e">
        <f t="shared" si="2"/>
        <v>#REF!</v>
      </c>
      <c r="X55" s="633" t="e">
        <f t="shared" si="3"/>
        <v>#DIV/0!</v>
      </c>
      <c r="Y55" s="624"/>
    </row>
    <row r="56" spans="1:25">
      <c r="C56" s="189"/>
      <c r="D56" s="189"/>
      <c r="E56" s="191"/>
    </row>
    <row r="57" spans="1:25">
      <c r="C57" s="594"/>
      <c r="D57" s="189"/>
      <c r="E57" s="191"/>
    </row>
    <row r="58" spans="1:25">
      <c r="E58" s="191"/>
    </row>
    <row r="59" spans="1:25">
      <c r="E59" s="190"/>
    </row>
    <row r="60" spans="1:25" ht="25">
      <c r="B60" s="1371" t="s">
        <v>696</v>
      </c>
      <c r="C60" s="1371"/>
      <c r="D60" s="1371"/>
    </row>
    <row r="61" spans="1:25" ht="39">
      <c r="B61" s="215"/>
      <c r="C61" s="218" t="s">
        <v>693</v>
      </c>
      <c r="D61" s="218" t="s">
        <v>694</v>
      </c>
    </row>
    <row r="62" spans="1:25">
      <c r="B62" s="215"/>
      <c r="C62" s="213"/>
      <c r="D62" s="213"/>
    </row>
    <row r="63" spans="1:25">
      <c r="B63" s="214" t="s">
        <v>687</v>
      </c>
      <c r="C63" s="237">
        <f>C7</f>
        <v>10469037.776000001</v>
      </c>
      <c r="D63" s="237">
        <f>D7</f>
        <v>1071180</v>
      </c>
    </row>
    <row r="64" spans="1:25">
      <c r="B64" s="216" t="s">
        <v>688</v>
      </c>
      <c r="C64" s="237">
        <f>C14</f>
        <v>17495570.704317503</v>
      </c>
      <c r="D64" s="237">
        <f>D14</f>
        <v>1329000</v>
      </c>
    </row>
    <row r="65" spans="2:10" ht="42">
      <c r="B65" s="217" t="s">
        <v>915</v>
      </c>
      <c r="C65" s="237">
        <f>C21</f>
        <v>2604859.5277285199</v>
      </c>
      <c r="D65" s="237">
        <f>D21</f>
        <v>470285</v>
      </c>
    </row>
    <row r="66" spans="2:10" ht="42">
      <c r="B66" s="217" t="s">
        <v>697</v>
      </c>
      <c r="C66" s="237">
        <f>C27</f>
        <v>981755.76500000001</v>
      </c>
      <c r="D66" s="237">
        <f>D27</f>
        <v>3290000</v>
      </c>
    </row>
    <row r="67" spans="2:10">
      <c r="B67" s="217" t="s">
        <v>695</v>
      </c>
      <c r="C67" s="237">
        <f>C32</f>
        <v>963588</v>
      </c>
      <c r="D67" s="237">
        <f>D32</f>
        <v>2522856</v>
      </c>
    </row>
    <row r="68" spans="2:10" ht="28">
      <c r="B68" s="217" t="s">
        <v>691</v>
      </c>
      <c r="C68" s="237">
        <f>C41</f>
        <v>1396979</v>
      </c>
      <c r="D68" s="237">
        <f>D41</f>
        <v>547666</v>
      </c>
    </row>
    <row r="69" spans="2:10">
      <c r="B69" s="216" t="s">
        <v>692</v>
      </c>
      <c r="C69" s="237">
        <f>C46</f>
        <v>12586098.809999999</v>
      </c>
      <c r="D69" s="237">
        <f>D46</f>
        <v>7647483.5300000003</v>
      </c>
    </row>
    <row r="70" spans="2:10">
      <c r="B70" s="186"/>
      <c r="C70" s="237">
        <f>SUM(C62:C69)</f>
        <v>46497889.583046019</v>
      </c>
      <c r="D70" s="237">
        <f>SUM(D62:D69)</f>
        <v>16878470.530000001</v>
      </c>
    </row>
    <row r="72" spans="2:10">
      <c r="I72" s="187"/>
      <c r="J72" s="187"/>
    </row>
  </sheetData>
  <mergeCells count="17">
    <mergeCell ref="Y5:Y6"/>
    <mergeCell ref="P3:S3"/>
    <mergeCell ref="V3:Y3"/>
    <mergeCell ref="O5:O6"/>
    <mergeCell ref="P5:P6"/>
    <mergeCell ref="S5:S6"/>
    <mergeCell ref="U5:U6"/>
    <mergeCell ref="V5:V6"/>
    <mergeCell ref="B60:D60"/>
    <mergeCell ref="A1:F1"/>
    <mergeCell ref="A2:F2"/>
    <mergeCell ref="A5:A6"/>
    <mergeCell ref="B5:B6"/>
    <mergeCell ref="E5:E6"/>
    <mergeCell ref="F5:F6"/>
    <mergeCell ref="A3:F3"/>
    <mergeCell ref="C55:D55"/>
  </mergeCells>
  <printOptions horizontalCentered="1" verticalCentered="1"/>
  <pageMargins left="0" right="0" top="0.55118110236220474" bottom="0" header="0" footer="0"/>
  <pageSetup paperSize="9" scale="7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C7"/>
  <sheetViews>
    <sheetView rightToLeft="1" view="pageBreakPreview" topLeftCell="A4" zoomScale="85" zoomScaleNormal="100" zoomScaleSheetLayoutView="85" workbookViewId="0">
      <selection activeCell="C13" sqref="C13"/>
    </sheetView>
  </sheetViews>
  <sheetFormatPr defaultColWidth="9.08984375" defaultRowHeight="14.5"/>
  <cols>
    <col min="1" max="1" width="5.6328125" style="9" customWidth="1"/>
    <col min="2" max="2" width="98.6328125" style="9" customWidth="1"/>
    <col min="3" max="3" width="5.6328125" style="9" customWidth="1"/>
    <col min="4" max="16384" width="9.08984375" style="9"/>
  </cols>
  <sheetData>
    <row r="1" spans="1:3" ht="180" customHeight="1">
      <c r="A1" s="702"/>
      <c r="B1" s="702"/>
      <c r="C1" s="702"/>
    </row>
    <row r="2" spans="1:3" ht="131.25" customHeight="1">
      <c r="A2" s="987"/>
      <c r="B2" s="996" t="s">
        <v>463</v>
      </c>
      <c r="C2" s="987"/>
    </row>
    <row r="3" spans="1:3" ht="70" customHeight="1">
      <c r="A3" s="987"/>
      <c r="B3" s="990" t="s">
        <v>835</v>
      </c>
      <c r="C3" s="987"/>
    </row>
    <row r="4" spans="1:3" ht="70" customHeight="1">
      <c r="A4" s="987"/>
      <c r="B4" s="990" t="s">
        <v>836</v>
      </c>
      <c r="C4" s="987"/>
    </row>
    <row r="5" spans="1:3" ht="131.25" customHeight="1">
      <c r="A5" s="987"/>
      <c r="B5" s="991" t="s">
        <v>468</v>
      </c>
      <c r="C5" s="987"/>
    </row>
    <row r="6" spans="1:3" ht="166.5" customHeight="1">
      <c r="A6" s="988"/>
      <c r="B6" s="995" t="s">
        <v>467</v>
      </c>
      <c r="C6" s="987"/>
    </row>
    <row r="7" spans="1:3" ht="180" customHeight="1">
      <c r="A7" s="702"/>
      <c r="B7" s="702"/>
      <c r="C7" s="702"/>
    </row>
  </sheetData>
  <printOptions horizontalCentered="1" verticalCentered="1"/>
  <pageMargins left="0" right="0" top="0" bottom="0" header="0" footer="0"/>
  <pageSetup paperSize="9" scale="82"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17"/>
  <dimension ref="A1:E15"/>
  <sheetViews>
    <sheetView rightToLeft="1" view="pageBreakPreview" zoomScaleNormal="100" zoomScaleSheetLayoutView="100" workbookViewId="0">
      <selection activeCell="C13" sqref="C13"/>
    </sheetView>
  </sheetViews>
  <sheetFormatPr defaultColWidth="9.08984375" defaultRowHeight="15.5"/>
  <cols>
    <col min="1" max="1" width="36.36328125" style="3" customWidth="1"/>
    <col min="2" max="4" width="19.90625" style="3" customWidth="1"/>
    <col min="5" max="5" width="36.36328125" style="3" customWidth="1"/>
    <col min="6" max="16384" width="9.08984375" style="3"/>
  </cols>
  <sheetData>
    <row r="1" spans="1:5" s="13" customFormat="1" ht="23.25" customHeight="1">
      <c r="A1" s="1372" t="s">
        <v>188</v>
      </c>
      <c r="B1" s="1372"/>
      <c r="C1" s="1372"/>
      <c r="D1" s="1372"/>
      <c r="E1" s="1372"/>
    </row>
    <row r="2" spans="1:5" s="13" customFormat="1" ht="36.75" customHeight="1">
      <c r="A2" s="1185" t="s">
        <v>458</v>
      </c>
      <c r="B2" s="1185"/>
      <c r="C2" s="1185"/>
      <c r="D2" s="1185"/>
      <c r="E2" s="1185"/>
    </row>
    <row r="3" spans="1:5" s="13" customFormat="1">
      <c r="A3" s="1344" t="s">
        <v>1016</v>
      </c>
      <c r="B3" s="1344"/>
      <c r="C3" s="1344"/>
      <c r="D3" s="1344"/>
      <c r="E3" s="1344"/>
    </row>
    <row r="4" spans="1:5" s="13" customFormat="1">
      <c r="A4" s="1007"/>
      <c r="B4" s="1007"/>
      <c r="C4" s="1007"/>
      <c r="D4" s="1007"/>
      <c r="E4" s="1007"/>
    </row>
    <row r="5" spans="1:5" s="13" customFormat="1">
      <c r="A5" s="1008" t="s">
        <v>755</v>
      </c>
      <c r="B5" s="1008"/>
      <c r="C5" s="1008"/>
      <c r="D5" s="1009"/>
      <c r="E5" s="1006" t="s">
        <v>756</v>
      </c>
    </row>
    <row r="6" spans="1:5" ht="30.75" customHeight="1">
      <c r="A6" s="1392" t="s">
        <v>189</v>
      </c>
      <c r="B6" s="1395" t="s">
        <v>24</v>
      </c>
      <c r="C6" s="1396"/>
      <c r="D6" s="1231" t="s">
        <v>730</v>
      </c>
      <c r="E6" s="1389" t="s">
        <v>190</v>
      </c>
    </row>
    <row r="7" spans="1:5" ht="32.25" customHeight="1">
      <c r="A7" s="1393"/>
      <c r="B7" s="1397" t="s">
        <v>802</v>
      </c>
      <c r="C7" s="1398"/>
      <c r="D7" s="1232"/>
      <c r="E7" s="1390"/>
    </row>
    <row r="8" spans="1:5" ht="18" customHeight="1">
      <c r="A8" s="1393"/>
      <c r="B8" s="885" t="s">
        <v>26</v>
      </c>
      <c r="C8" s="885" t="s">
        <v>219</v>
      </c>
      <c r="D8" s="1399" t="s">
        <v>803</v>
      </c>
      <c r="E8" s="1390"/>
    </row>
    <row r="9" spans="1:5" s="4" customFormat="1" ht="18" customHeight="1">
      <c r="A9" s="1394"/>
      <c r="B9" s="1031" t="s">
        <v>28</v>
      </c>
      <c r="C9" s="1031" t="s">
        <v>29</v>
      </c>
      <c r="D9" s="1400"/>
      <c r="E9" s="1391"/>
    </row>
    <row r="10" spans="1:5" s="5" customFormat="1" ht="20.25" customHeight="1">
      <c r="A10" s="846">
        <v>2016</v>
      </c>
      <c r="B10" s="847">
        <v>1</v>
      </c>
      <c r="C10" s="847">
        <v>2</v>
      </c>
      <c r="D10" s="847">
        <v>1</v>
      </c>
      <c r="E10" s="848">
        <v>2016</v>
      </c>
    </row>
    <row r="11" spans="1:5" s="4" customFormat="1" ht="20.25" customHeight="1">
      <c r="A11" s="240">
        <v>2017</v>
      </c>
      <c r="B11" s="238">
        <v>1</v>
      </c>
      <c r="C11" s="238">
        <v>1</v>
      </c>
      <c r="D11" s="238">
        <v>0</v>
      </c>
      <c r="E11" s="239">
        <v>2017</v>
      </c>
    </row>
    <row r="12" spans="1:5" ht="20.25" customHeight="1">
      <c r="A12" s="846">
        <v>2018</v>
      </c>
      <c r="B12" s="847">
        <v>2</v>
      </c>
      <c r="C12" s="847">
        <v>2</v>
      </c>
      <c r="D12" s="847">
        <v>2</v>
      </c>
      <c r="E12" s="848">
        <v>2018</v>
      </c>
    </row>
    <row r="13" spans="1:5" ht="20.25" customHeight="1">
      <c r="A13" s="311">
        <v>2019</v>
      </c>
      <c r="B13" s="312">
        <v>2</v>
      </c>
      <c r="C13" s="313">
        <v>5</v>
      </c>
      <c r="D13" s="313">
        <v>4</v>
      </c>
      <c r="E13" s="314">
        <v>2019</v>
      </c>
    </row>
    <row r="14" spans="1:5" ht="20.25" customHeight="1">
      <c r="A14" s="846">
        <v>2020</v>
      </c>
      <c r="B14" s="847">
        <v>1</v>
      </c>
      <c r="C14" s="847">
        <v>2</v>
      </c>
      <c r="D14" s="847">
        <v>2</v>
      </c>
      <c r="E14" s="848">
        <v>2020</v>
      </c>
    </row>
    <row r="15" spans="1:5" ht="20.25" customHeight="1">
      <c r="A15" s="1108">
        <v>2021</v>
      </c>
      <c r="B15" s="1109">
        <v>4</v>
      </c>
      <c r="C15" s="1109">
        <v>3</v>
      </c>
      <c r="D15" s="1109">
        <v>0</v>
      </c>
      <c r="E15" s="1110">
        <v>2021</v>
      </c>
    </row>
  </sheetData>
  <mergeCells count="9">
    <mergeCell ref="E6:E9"/>
    <mergeCell ref="A1:E1"/>
    <mergeCell ref="A2:E2"/>
    <mergeCell ref="A3:E3"/>
    <mergeCell ref="A6:A9"/>
    <mergeCell ref="B6:C6"/>
    <mergeCell ref="B7:C7"/>
    <mergeCell ref="D8:D9"/>
    <mergeCell ref="D6:D7"/>
  </mergeCells>
  <printOptions horizontalCentered="1"/>
  <pageMargins left="0" right="0" top="0.74803149606299213" bottom="0" header="0" footer="0"/>
  <pageSetup paperSize="9" scale="95" fitToHeight="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C7"/>
  <sheetViews>
    <sheetView rightToLeft="1" view="pageBreakPreview" zoomScale="85" zoomScaleNormal="100" zoomScaleSheetLayoutView="85" workbookViewId="0">
      <selection activeCell="C13" sqref="C13"/>
    </sheetView>
  </sheetViews>
  <sheetFormatPr defaultColWidth="9.08984375" defaultRowHeight="14.5"/>
  <cols>
    <col min="1" max="1" width="5.6328125" style="9" customWidth="1"/>
    <col min="2" max="2" width="98.6328125" style="9" customWidth="1"/>
    <col min="3" max="3" width="5.6328125" style="9" customWidth="1"/>
    <col min="4" max="16384" width="9.08984375" style="9"/>
  </cols>
  <sheetData>
    <row r="1" spans="1:3" ht="180" customHeight="1">
      <c r="A1" s="702"/>
      <c r="B1" s="702"/>
      <c r="C1" s="702"/>
    </row>
    <row r="2" spans="1:3" ht="131.25" customHeight="1">
      <c r="A2" s="987"/>
      <c r="B2" s="994" t="s">
        <v>469</v>
      </c>
      <c r="C2" s="987"/>
    </row>
    <row r="3" spans="1:3" s="273" customFormat="1" ht="70" customHeight="1">
      <c r="A3" s="989"/>
      <c r="B3" s="990" t="s">
        <v>837</v>
      </c>
      <c r="C3" s="989"/>
    </row>
    <row r="4" spans="1:3" s="273" customFormat="1" ht="70" customHeight="1">
      <c r="A4" s="989"/>
      <c r="B4" s="990" t="s">
        <v>838</v>
      </c>
      <c r="C4" s="989"/>
    </row>
    <row r="5" spans="1:3" ht="131.25" customHeight="1">
      <c r="A5" s="987"/>
      <c r="B5" s="991" t="s">
        <v>471</v>
      </c>
      <c r="C5" s="987"/>
    </row>
    <row r="6" spans="1:3" ht="166.5" customHeight="1">
      <c r="A6" s="987"/>
      <c r="B6" s="995" t="s">
        <v>470</v>
      </c>
      <c r="C6" s="987"/>
    </row>
    <row r="7" spans="1:3" ht="180" customHeight="1">
      <c r="A7" s="702"/>
      <c r="B7" s="702"/>
      <c r="C7" s="702"/>
    </row>
  </sheetData>
  <printOptions horizontalCentered="1" verticalCentered="1"/>
  <pageMargins left="0" right="0" top="0" bottom="0" header="0" footer="0"/>
  <pageSetup paperSize="9" scale="8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8"/>
  <dimension ref="A1:J16"/>
  <sheetViews>
    <sheetView rightToLeft="1" view="pageBreakPreview" zoomScaleNormal="100" zoomScaleSheetLayoutView="100" workbookViewId="0">
      <selection activeCell="C13" sqref="C13"/>
    </sheetView>
  </sheetViews>
  <sheetFormatPr defaultColWidth="9.08984375" defaultRowHeight="12.5"/>
  <cols>
    <col min="1" max="1" width="38.36328125" style="7" customWidth="1"/>
    <col min="2" max="3" width="18.08984375" style="6" customWidth="1"/>
    <col min="4" max="4" width="38.36328125" style="6" customWidth="1"/>
    <col min="5" max="6" width="9.08984375" style="6"/>
    <col min="7" max="7" width="28.6328125" style="6" customWidth="1"/>
    <col min="8" max="8" width="9.08984375" style="6"/>
    <col min="9" max="9" width="18.7265625" style="6" customWidth="1"/>
    <col min="10" max="10" width="40.36328125" style="6" customWidth="1"/>
    <col min="11" max="16384" width="9.08984375" style="6"/>
  </cols>
  <sheetData>
    <row r="1" spans="1:10" s="13" customFormat="1" ht="24.5">
      <c r="A1" s="1372" t="s">
        <v>765</v>
      </c>
      <c r="B1" s="1372"/>
      <c r="C1" s="1372"/>
      <c r="D1" s="1372"/>
    </row>
    <row r="2" spans="1:10" s="13" customFormat="1" ht="15.5">
      <c r="A2" s="1185" t="s">
        <v>766</v>
      </c>
      <c r="B2" s="1185"/>
      <c r="C2" s="1185"/>
      <c r="D2" s="1185"/>
    </row>
    <row r="3" spans="1:10" s="13" customFormat="1" ht="15.5">
      <c r="A3" s="1344">
        <v>2021</v>
      </c>
      <c r="B3" s="1344"/>
      <c r="C3" s="1344"/>
      <c r="D3" s="1344"/>
    </row>
    <row r="4" spans="1:10" s="13" customFormat="1" ht="15.5">
      <c r="A4" s="1007"/>
      <c r="B4" s="1007"/>
      <c r="C4" s="1007"/>
      <c r="D4" s="1007"/>
    </row>
    <row r="5" spans="1:10" s="13" customFormat="1" ht="15.5">
      <c r="A5" s="1008" t="s">
        <v>758</v>
      </c>
      <c r="B5" s="1008"/>
      <c r="C5" s="1008"/>
      <c r="D5" s="1006" t="s">
        <v>757</v>
      </c>
    </row>
    <row r="6" spans="1:10" ht="37">
      <c r="A6" s="1405" t="s">
        <v>31</v>
      </c>
      <c r="B6" s="886" t="s">
        <v>32</v>
      </c>
      <c r="C6" s="886" t="s">
        <v>33</v>
      </c>
      <c r="D6" s="1407" t="s">
        <v>35</v>
      </c>
      <c r="G6" s="1401" t="s">
        <v>31</v>
      </c>
      <c r="H6" s="635" t="s">
        <v>32</v>
      </c>
      <c r="I6" s="635" t="s">
        <v>33</v>
      </c>
      <c r="J6" s="1403" t="s">
        <v>35</v>
      </c>
    </row>
    <row r="7" spans="1:10" ht="34.5">
      <c r="A7" s="1406"/>
      <c r="B7" s="887" t="s">
        <v>36</v>
      </c>
      <c r="C7" s="887" t="s">
        <v>37</v>
      </c>
      <c r="D7" s="1408"/>
      <c r="G7" s="1402"/>
      <c r="H7" s="636" t="s">
        <v>36</v>
      </c>
      <c r="I7" s="636" t="s">
        <v>37</v>
      </c>
      <c r="J7" s="1404"/>
    </row>
    <row r="8" spans="1:10" ht="28">
      <c r="A8" s="849" t="s">
        <v>570</v>
      </c>
      <c r="B8" s="850">
        <v>2</v>
      </c>
      <c r="C8" s="850">
        <v>1</v>
      </c>
      <c r="D8" s="851" t="s">
        <v>571</v>
      </c>
      <c r="G8" s="637" t="s">
        <v>570</v>
      </c>
      <c r="H8" s="638">
        <v>73</v>
      </c>
      <c r="I8" s="638"/>
      <c r="J8" s="639" t="s">
        <v>571</v>
      </c>
    </row>
    <row r="9" spans="1:10" ht="42">
      <c r="A9" s="234" t="s">
        <v>572</v>
      </c>
      <c r="B9" s="55">
        <v>6</v>
      </c>
      <c r="C9" s="55">
        <v>4</v>
      </c>
      <c r="D9" s="56" t="s">
        <v>573</v>
      </c>
      <c r="G9" s="640" t="s">
        <v>572</v>
      </c>
      <c r="H9" s="55">
        <v>2</v>
      </c>
      <c r="I9" s="55">
        <v>1</v>
      </c>
      <c r="J9" s="56" t="s">
        <v>573</v>
      </c>
    </row>
    <row r="10" spans="1:10" ht="56">
      <c r="A10" s="852" t="s">
        <v>574</v>
      </c>
      <c r="B10" s="853">
        <v>10</v>
      </c>
      <c r="C10" s="854">
        <v>25</v>
      </c>
      <c r="D10" s="855" t="s">
        <v>39</v>
      </c>
      <c r="G10" s="637" t="s">
        <v>574</v>
      </c>
      <c r="H10" s="638">
        <v>12</v>
      </c>
      <c r="I10" s="641">
        <v>4</v>
      </c>
      <c r="J10" s="639" t="s">
        <v>39</v>
      </c>
    </row>
    <row r="11" spans="1:10" ht="42">
      <c r="A11" s="234" t="s">
        <v>575</v>
      </c>
      <c r="B11" s="55">
        <v>3</v>
      </c>
      <c r="C11" s="55">
        <v>6</v>
      </c>
      <c r="D11" s="56" t="s">
        <v>576</v>
      </c>
      <c r="G11" s="640" t="s">
        <v>575</v>
      </c>
      <c r="H11" s="55">
        <v>3</v>
      </c>
      <c r="I11" s="55">
        <v>30</v>
      </c>
      <c r="J11" s="56" t="s">
        <v>576</v>
      </c>
    </row>
    <row r="12" spans="1:10" ht="14">
      <c r="A12" s="852" t="s">
        <v>577</v>
      </c>
      <c r="B12" s="853">
        <v>12</v>
      </c>
      <c r="C12" s="853">
        <v>111</v>
      </c>
      <c r="D12" s="855" t="s">
        <v>578</v>
      </c>
      <c r="G12" s="637" t="s">
        <v>577</v>
      </c>
      <c r="H12" s="638">
        <v>8</v>
      </c>
      <c r="I12" s="638">
        <v>143</v>
      </c>
      <c r="J12" s="639" t="s">
        <v>578</v>
      </c>
    </row>
    <row r="13" spans="1:10" ht="28">
      <c r="A13" s="234" t="s">
        <v>579</v>
      </c>
      <c r="B13" s="55">
        <v>2</v>
      </c>
      <c r="C13" s="55"/>
      <c r="D13" s="56" t="s">
        <v>580</v>
      </c>
      <c r="G13" s="640" t="s">
        <v>579</v>
      </c>
      <c r="H13" s="55">
        <v>4</v>
      </c>
      <c r="I13" s="55">
        <v>31</v>
      </c>
      <c r="J13" s="56" t="s">
        <v>580</v>
      </c>
    </row>
    <row r="14" spans="1:10" ht="28">
      <c r="A14" s="856" t="s">
        <v>581</v>
      </c>
      <c r="B14" s="853">
        <v>57</v>
      </c>
      <c r="C14" s="853">
        <v>162</v>
      </c>
      <c r="D14" s="855" t="s">
        <v>582</v>
      </c>
      <c r="G14" s="642" t="s">
        <v>581</v>
      </c>
      <c r="H14" s="638">
        <v>2</v>
      </c>
      <c r="I14" s="638"/>
      <c r="J14" s="639" t="s">
        <v>582</v>
      </c>
    </row>
    <row r="15" spans="1:10" ht="28">
      <c r="A15" s="857" t="s">
        <v>800</v>
      </c>
      <c r="B15" s="858">
        <v>9</v>
      </c>
      <c r="C15" s="858"/>
      <c r="D15" s="859" t="s">
        <v>801</v>
      </c>
      <c r="G15" s="643" t="s">
        <v>800</v>
      </c>
      <c r="H15" s="644">
        <v>6</v>
      </c>
      <c r="I15" s="644"/>
      <c r="J15" s="645" t="s">
        <v>801</v>
      </c>
    </row>
    <row r="16" spans="1:10" ht="14">
      <c r="A16" s="1034" t="s">
        <v>12</v>
      </c>
      <c r="B16" s="1035">
        <f>SUM(B8:B15)</f>
        <v>101</v>
      </c>
      <c r="C16" s="1035">
        <f>SUM(C8:C15)</f>
        <v>309</v>
      </c>
      <c r="D16" s="1036" t="s">
        <v>9</v>
      </c>
      <c r="G16" s="646" t="s">
        <v>12</v>
      </c>
      <c r="H16" s="647">
        <f>SUM(H8:H15)</f>
        <v>110</v>
      </c>
      <c r="I16" s="647">
        <f>SUM(I8:I15)</f>
        <v>209</v>
      </c>
      <c r="J16" s="648" t="s">
        <v>9</v>
      </c>
    </row>
  </sheetData>
  <mergeCells count="7">
    <mergeCell ref="G6:G7"/>
    <mergeCell ref="J6:J7"/>
    <mergeCell ref="A1:D1"/>
    <mergeCell ref="A2:D2"/>
    <mergeCell ref="A6:A7"/>
    <mergeCell ref="D6:D7"/>
    <mergeCell ref="A3:D3"/>
  </mergeCells>
  <printOptions horizontalCentered="1"/>
  <pageMargins left="0" right="0" top="0.74803149606299213" bottom="0" header="0" footer="0"/>
  <pageSetup paperSize="9"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C4"/>
  <sheetViews>
    <sheetView rightToLeft="1" view="pageBreakPreview" zoomScale="60" zoomScaleNormal="100" workbookViewId="0">
      <selection activeCell="C13" sqref="C13"/>
    </sheetView>
  </sheetViews>
  <sheetFormatPr defaultColWidth="9.08984375" defaultRowHeight="14.5"/>
  <cols>
    <col min="1" max="1" width="108" style="9" customWidth="1"/>
    <col min="2" max="16384" width="9.08984375" style="9"/>
  </cols>
  <sheetData>
    <row r="1" spans="1:3" ht="320.14999999999998" customHeight="1">
      <c r="A1" s="702"/>
      <c r="B1" s="702"/>
      <c r="C1" s="702"/>
    </row>
    <row r="2" spans="1:3" ht="120" customHeight="1">
      <c r="A2" s="703" t="s">
        <v>480</v>
      </c>
    </row>
    <row r="3" spans="1:3" ht="120" customHeight="1">
      <c r="A3" s="995" t="s">
        <v>479</v>
      </c>
    </row>
    <row r="4" spans="1:3" ht="320.14999999999998" customHeight="1">
      <c r="A4" s="702"/>
    </row>
  </sheetData>
  <printOptions horizontalCentered="1" verticalCentered="1"/>
  <pageMargins left="0" right="0" top="0" bottom="0" header="0" footer="0"/>
  <pageSetup paperSize="9" scale="95"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A4"/>
  <sheetViews>
    <sheetView rightToLeft="1" view="pageBreakPreview" topLeftCell="A2" zoomScale="60" zoomScaleNormal="100" workbookViewId="0">
      <selection activeCell="C13" sqref="C13"/>
    </sheetView>
  </sheetViews>
  <sheetFormatPr defaultColWidth="9.08984375" defaultRowHeight="14.5"/>
  <cols>
    <col min="1" max="1" width="108" style="9" customWidth="1"/>
    <col min="2" max="16384" width="9.08984375" style="9"/>
  </cols>
  <sheetData>
    <row r="1" spans="1:1" ht="320.14999999999998" customHeight="1">
      <c r="A1" s="702"/>
    </row>
    <row r="2" spans="1:1" ht="120" customHeight="1">
      <c r="A2" s="703" t="s">
        <v>481</v>
      </c>
    </row>
    <row r="3" spans="1:1" ht="120" customHeight="1">
      <c r="A3" s="995" t="s">
        <v>482</v>
      </c>
    </row>
    <row r="4" spans="1:1" ht="320.14999999999998" customHeight="1">
      <c r="A4" s="702"/>
    </row>
  </sheetData>
  <printOptions horizontalCentered="1" verticalCentered="1"/>
  <pageMargins left="0" right="0" top="0" bottom="0" header="0" footer="0"/>
  <pageSetup paperSize="9" scale="95"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W21"/>
  <sheetViews>
    <sheetView rightToLeft="1" view="pageBreakPreview" topLeftCell="A7" zoomScaleSheetLayoutView="100" workbookViewId="0">
      <selection activeCell="C13" sqref="C13"/>
    </sheetView>
  </sheetViews>
  <sheetFormatPr defaultColWidth="8.08984375" defaultRowHeight="12.5"/>
  <cols>
    <col min="1" max="6" width="6.08984375" style="38" customWidth="1"/>
    <col min="7" max="17" width="5.36328125" style="38" customWidth="1"/>
    <col min="18" max="23" width="6.08984375" style="38" customWidth="1"/>
    <col min="24" max="256" width="8.08984375" style="38"/>
    <col min="257" max="265" width="5.08984375" style="38" customWidth="1"/>
    <col min="266" max="276" width="5.36328125" style="38" customWidth="1"/>
    <col min="277" max="279" width="5.08984375" style="38" customWidth="1"/>
    <col min="280" max="512" width="8.08984375" style="38"/>
    <col min="513" max="521" width="5.08984375" style="38" customWidth="1"/>
    <col min="522" max="532" width="5.36328125" style="38" customWidth="1"/>
    <col min="533" max="535" width="5.08984375" style="38" customWidth="1"/>
    <col min="536" max="768" width="8.08984375" style="38"/>
    <col min="769" max="777" width="5.08984375" style="38" customWidth="1"/>
    <col min="778" max="788" width="5.36328125" style="38" customWidth="1"/>
    <col min="789" max="791" width="5.08984375" style="38" customWidth="1"/>
    <col min="792" max="1024" width="8.08984375" style="38"/>
    <col min="1025" max="1033" width="5.08984375" style="38" customWidth="1"/>
    <col min="1034" max="1044" width="5.36328125" style="38" customWidth="1"/>
    <col min="1045" max="1047" width="5.08984375" style="38" customWidth="1"/>
    <col min="1048" max="1280" width="8.08984375" style="38"/>
    <col min="1281" max="1289" width="5.08984375" style="38" customWidth="1"/>
    <col min="1290" max="1300" width="5.36328125" style="38" customWidth="1"/>
    <col min="1301" max="1303" width="5.08984375" style="38" customWidth="1"/>
    <col min="1304" max="1536" width="8.08984375" style="38"/>
    <col min="1537" max="1545" width="5.08984375" style="38" customWidth="1"/>
    <col min="1546" max="1556" width="5.36328125" style="38" customWidth="1"/>
    <col min="1557" max="1559" width="5.08984375" style="38" customWidth="1"/>
    <col min="1560" max="1792" width="8.08984375" style="38"/>
    <col min="1793" max="1801" width="5.08984375" style="38" customWidth="1"/>
    <col min="1802" max="1812" width="5.36328125" style="38" customWidth="1"/>
    <col min="1813" max="1815" width="5.08984375" style="38" customWidth="1"/>
    <col min="1816" max="2048" width="8.08984375" style="38"/>
    <col min="2049" max="2057" width="5.08984375" style="38" customWidth="1"/>
    <col min="2058" max="2068" width="5.36328125" style="38" customWidth="1"/>
    <col min="2069" max="2071" width="5.08984375" style="38" customWidth="1"/>
    <col min="2072" max="2304" width="8.08984375" style="38"/>
    <col min="2305" max="2313" width="5.08984375" style="38" customWidth="1"/>
    <col min="2314" max="2324" width="5.36328125" style="38" customWidth="1"/>
    <col min="2325" max="2327" width="5.08984375" style="38" customWidth="1"/>
    <col min="2328" max="2560" width="8.08984375" style="38"/>
    <col min="2561" max="2569" width="5.08984375" style="38" customWidth="1"/>
    <col min="2570" max="2580" width="5.36328125" style="38" customWidth="1"/>
    <col min="2581" max="2583" width="5.08984375" style="38" customWidth="1"/>
    <col min="2584" max="2816" width="8.08984375" style="38"/>
    <col min="2817" max="2825" width="5.08984375" style="38" customWidth="1"/>
    <col min="2826" max="2836" width="5.36328125" style="38" customWidth="1"/>
    <col min="2837" max="2839" width="5.08984375" style="38" customWidth="1"/>
    <col min="2840" max="3072" width="8.08984375" style="38"/>
    <col min="3073" max="3081" width="5.08984375" style="38" customWidth="1"/>
    <col min="3082" max="3092" width="5.36328125" style="38" customWidth="1"/>
    <col min="3093" max="3095" width="5.08984375" style="38" customWidth="1"/>
    <col min="3096" max="3328" width="8.08984375" style="38"/>
    <col min="3329" max="3337" width="5.08984375" style="38" customWidth="1"/>
    <col min="3338" max="3348" width="5.36328125" style="38" customWidth="1"/>
    <col min="3349" max="3351" width="5.08984375" style="38" customWidth="1"/>
    <col min="3352" max="3584" width="8.08984375" style="38"/>
    <col min="3585" max="3593" width="5.08984375" style="38" customWidth="1"/>
    <col min="3594" max="3604" width="5.36328125" style="38" customWidth="1"/>
    <col min="3605" max="3607" width="5.08984375" style="38" customWidth="1"/>
    <col min="3608" max="3840" width="8.08984375" style="38"/>
    <col min="3841" max="3849" width="5.08984375" style="38" customWidth="1"/>
    <col min="3850" max="3860" width="5.36328125" style="38" customWidth="1"/>
    <col min="3861" max="3863" width="5.08984375" style="38" customWidth="1"/>
    <col min="3864" max="4096" width="8.08984375" style="38"/>
    <col min="4097" max="4105" width="5.08984375" style="38" customWidth="1"/>
    <col min="4106" max="4116" width="5.36328125" style="38" customWidth="1"/>
    <col min="4117" max="4119" width="5.08984375" style="38" customWidth="1"/>
    <col min="4120" max="4352" width="8.08984375" style="38"/>
    <col min="4353" max="4361" width="5.08984375" style="38" customWidth="1"/>
    <col min="4362" max="4372" width="5.36328125" style="38" customWidth="1"/>
    <col min="4373" max="4375" width="5.08984375" style="38" customWidth="1"/>
    <col min="4376" max="4608" width="8.08984375" style="38"/>
    <col min="4609" max="4617" width="5.08984375" style="38" customWidth="1"/>
    <col min="4618" max="4628" width="5.36328125" style="38" customWidth="1"/>
    <col min="4629" max="4631" width="5.08984375" style="38" customWidth="1"/>
    <col min="4632" max="4864" width="8.08984375" style="38"/>
    <col min="4865" max="4873" width="5.08984375" style="38" customWidth="1"/>
    <col min="4874" max="4884" width="5.36328125" style="38" customWidth="1"/>
    <col min="4885" max="4887" width="5.08984375" style="38" customWidth="1"/>
    <col min="4888" max="5120" width="8.08984375" style="38"/>
    <col min="5121" max="5129" width="5.08984375" style="38" customWidth="1"/>
    <col min="5130" max="5140" width="5.36328125" style="38" customWidth="1"/>
    <col min="5141" max="5143" width="5.08984375" style="38" customWidth="1"/>
    <col min="5144" max="5376" width="8.08984375" style="38"/>
    <col min="5377" max="5385" width="5.08984375" style="38" customWidth="1"/>
    <col min="5386" max="5396" width="5.36328125" style="38" customWidth="1"/>
    <col min="5397" max="5399" width="5.08984375" style="38" customWidth="1"/>
    <col min="5400" max="5632" width="8.08984375" style="38"/>
    <col min="5633" max="5641" width="5.08984375" style="38" customWidth="1"/>
    <col min="5642" max="5652" width="5.36328125" style="38" customWidth="1"/>
    <col min="5653" max="5655" width="5.08984375" style="38" customWidth="1"/>
    <col min="5656" max="5888" width="8.08984375" style="38"/>
    <col min="5889" max="5897" width="5.08984375" style="38" customWidth="1"/>
    <col min="5898" max="5908" width="5.36328125" style="38" customWidth="1"/>
    <col min="5909" max="5911" width="5.08984375" style="38" customWidth="1"/>
    <col min="5912" max="6144" width="8.08984375" style="38"/>
    <col min="6145" max="6153" width="5.08984375" style="38" customWidth="1"/>
    <col min="6154" max="6164" width="5.36328125" style="38" customWidth="1"/>
    <col min="6165" max="6167" width="5.08984375" style="38" customWidth="1"/>
    <col min="6168" max="6400" width="8.08984375" style="38"/>
    <col min="6401" max="6409" width="5.08984375" style="38" customWidth="1"/>
    <col min="6410" max="6420" width="5.36328125" style="38" customWidth="1"/>
    <col min="6421" max="6423" width="5.08984375" style="38" customWidth="1"/>
    <col min="6424" max="6656" width="8.08984375" style="38"/>
    <col min="6657" max="6665" width="5.08984375" style="38" customWidth="1"/>
    <col min="6666" max="6676" width="5.36328125" style="38" customWidth="1"/>
    <col min="6677" max="6679" width="5.08984375" style="38" customWidth="1"/>
    <col min="6680" max="6912" width="8.08984375" style="38"/>
    <col min="6913" max="6921" width="5.08984375" style="38" customWidth="1"/>
    <col min="6922" max="6932" width="5.36328125" style="38" customWidth="1"/>
    <col min="6933" max="6935" width="5.08984375" style="38" customWidth="1"/>
    <col min="6936" max="7168" width="8.08984375" style="38"/>
    <col min="7169" max="7177" width="5.08984375" style="38" customWidth="1"/>
    <col min="7178" max="7188" width="5.36328125" style="38" customWidth="1"/>
    <col min="7189" max="7191" width="5.08984375" style="38" customWidth="1"/>
    <col min="7192" max="7424" width="8.08984375" style="38"/>
    <col min="7425" max="7433" width="5.08984375" style="38" customWidth="1"/>
    <col min="7434" max="7444" width="5.36328125" style="38" customWidth="1"/>
    <col min="7445" max="7447" width="5.08984375" style="38" customWidth="1"/>
    <col min="7448" max="7680" width="8.08984375" style="38"/>
    <col min="7681" max="7689" width="5.08984375" style="38" customWidth="1"/>
    <col min="7690" max="7700" width="5.36328125" style="38" customWidth="1"/>
    <col min="7701" max="7703" width="5.08984375" style="38" customWidth="1"/>
    <col min="7704" max="7936" width="8.08984375" style="38"/>
    <col min="7937" max="7945" width="5.08984375" style="38" customWidth="1"/>
    <col min="7946" max="7956" width="5.36328125" style="38" customWidth="1"/>
    <col min="7957" max="7959" width="5.08984375" style="38" customWidth="1"/>
    <col min="7960" max="8192" width="8.08984375" style="38"/>
    <col min="8193" max="8201" width="5.08984375" style="38" customWidth="1"/>
    <col min="8202" max="8212" width="5.36328125" style="38" customWidth="1"/>
    <col min="8213" max="8215" width="5.08984375" style="38" customWidth="1"/>
    <col min="8216" max="8448" width="8.08984375" style="38"/>
    <col min="8449" max="8457" width="5.08984375" style="38" customWidth="1"/>
    <col min="8458" max="8468" width="5.36328125" style="38" customWidth="1"/>
    <col min="8469" max="8471" width="5.08984375" style="38" customWidth="1"/>
    <col min="8472" max="8704" width="8.08984375" style="38"/>
    <col min="8705" max="8713" width="5.08984375" style="38" customWidth="1"/>
    <col min="8714" max="8724" width="5.36328125" style="38" customWidth="1"/>
    <col min="8725" max="8727" width="5.08984375" style="38" customWidth="1"/>
    <col min="8728" max="8960" width="8.08984375" style="38"/>
    <col min="8961" max="8969" width="5.08984375" style="38" customWidth="1"/>
    <col min="8970" max="8980" width="5.36328125" style="38" customWidth="1"/>
    <col min="8981" max="8983" width="5.08984375" style="38" customWidth="1"/>
    <col min="8984" max="9216" width="8.08984375" style="38"/>
    <col min="9217" max="9225" width="5.08984375" style="38" customWidth="1"/>
    <col min="9226" max="9236" width="5.36328125" style="38" customWidth="1"/>
    <col min="9237" max="9239" width="5.08984375" style="38" customWidth="1"/>
    <col min="9240" max="9472" width="8.08984375" style="38"/>
    <col min="9473" max="9481" width="5.08984375" style="38" customWidth="1"/>
    <col min="9482" max="9492" width="5.36328125" style="38" customWidth="1"/>
    <col min="9493" max="9495" width="5.08984375" style="38" customWidth="1"/>
    <col min="9496" max="9728" width="8.08984375" style="38"/>
    <col min="9729" max="9737" width="5.08984375" style="38" customWidth="1"/>
    <col min="9738" max="9748" width="5.36328125" style="38" customWidth="1"/>
    <col min="9749" max="9751" width="5.08984375" style="38" customWidth="1"/>
    <col min="9752" max="9984" width="8.08984375" style="38"/>
    <col min="9985" max="9993" width="5.08984375" style="38" customWidth="1"/>
    <col min="9994" max="10004" width="5.36328125" style="38" customWidth="1"/>
    <col min="10005" max="10007" width="5.08984375" style="38" customWidth="1"/>
    <col min="10008" max="10240" width="8.08984375" style="38"/>
    <col min="10241" max="10249" width="5.08984375" style="38" customWidth="1"/>
    <col min="10250" max="10260" width="5.36328125" style="38" customWidth="1"/>
    <col min="10261" max="10263" width="5.08984375" style="38" customWidth="1"/>
    <col min="10264" max="10496" width="8.08984375" style="38"/>
    <col min="10497" max="10505" width="5.08984375" style="38" customWidth="1"/>
    <col min="10506" max="10516" width="5.36328125" style="38" customWidth="1"/>
    <col min="10517" max="10519" width="5.08984375" style="38" customWidth="1"/>
    <col min="10520" max="10752" width="8.08984375" style="38"/>
    <col min="10753" max="10761" width="5.08984375" style="38" customWidth="1"/>
    <col min="10762" max="10772" width="5.36328125" style="38" customWidth="1"/>
    <col min="10773" max="10775" width="5.08984375" style="38" customWidth="1"/>
    <col min="10776" max="11008" width="8.08984375" style="38"/>
    <col min="11009" max="11017" width="5.08984375" style="38" customWidth="1"/>
    <col min="11018" max="11028" width="5.36328125" style="38" customWidth="1"/>
    <col min="11029" max="11031" width="5.08984375" style="38" customWidth="1"/>
    <col min="11032" max="11264" width="8.08984375" style="38"/>
    <col min="11265" max="11273" width="5.08984375" style="38" customWidth="1"/>
    <col min="11274" max="11284" width="5.36328125" style="38" customWidth="1"/>
    <col min="11285" max="11287" width="5.08984375" style="38" customWidth="1"/>
    <col min="11288" max="11520" width="8.08984375" style="38"/>
    <col min="11521" max="11529" width="5.08984375" style="38" customWidth="1"/>
    <col min="11530" max="11540" width="5.36328125" style="38" customWidth="1"/>
    <col min="11541" max="11543" width="5.08984375" style="38" customWidth="1"/>
    <col min="11544" max="11776" width="8.08984375" style="38"/>
    <col min="11777" max="11785" width="5.08984375" style="38" customWidth="1"/>
    <col min="11786" max="11796" width="5.36328125" style="38" customWidth="1"/>
    <col min="11797" max="11799" width="5.08984375" style="38" customWidth="1"/>
    <col min="11800" max="12032" width="8.08984375" style="38"/>
    <col min="12033" max="12041" width="5.08984375" style="38" customWidth="1"/>
    <col min="12042" max="12052" width="5.36328125" style="38" customWidth="1"/>
    <col min="12053" max="12055" width="5.08984375" style="38" customWidth="1"/>
    <col min="12056" max="12288" width="8.08984375" style="38"/>
    <col min="12289" max="12297" width="5.08984375" style="38" customWidth="1"/>
    <col min="12298" max="12308" width="5.36328125" style="38" customWidth="1"/>
    <col min="12309" max="12311" width="5.08984375" style="38" customWidth="1"/>
    <col min="12312" max="12544" width="8.08984375" style="38"/>
    <col min="12545" max="12553" width="5.08984375" style="38" customWidth="1"/>
    <col min="12554" max="12564" width="5.36328125" style="38" customWidth="1"/>
    <col min="12565" max="12567" width="5.08984375" style="38" customWidth="1"/>
    <col min="12568" max="12800" width="8.08984375" style="38"/>
    <col min="12801" max="12809" width="5.08984375" style="38" customWidth="1"/>
    <col min="12810" max="12820" width="5.36328125" style="38" customWidth="1"/>
    <col min="12821" max="12823" width="5.08984375" style="38" customWidth="1"/>
    <col min="12824" max="13056" width="8.08984375" style="38"/>
    <col min="13057" max="13065" width="5.08984375" style="38" customWidth="1"/>
    <col min="13066" max="13076" width="5.36328125" style="38" customWidth="1"/>
    <col min="13077" max="13079" width="5.08984375" style="38" customWidth="1"/>
    <col min="13080" max="13312" width="8.08984375" style="38"/>
    <col min="13313" max="13321" width="5.08984375" style="38" customWidth="1"/>
    <col min="13322" max="13332" width="5.36328125" style="38" customWidth="1"/>
    <col min="13333" max="13335" width="5.08984375" style="38" customWidth="1"/>
    <col min="13336" max="13568" width="8.08984375" style="38"/>
    <col min="13569" max="13577" width="5.08984375" style="38" customWidth="1"/>
    <col min="13578" max="13588" width="5.36328125" style="38" customWidth="1"/>
    <col min="13589" max="13591" width="5.08984375" style="38" customWidth="1"/>
    <col min="13592" max="13824" width="8.08984375" style="38"/>
    <col min="13825" max="13833" width="5.08984375" style="38" customWidth="1"/>
    <col min="13834" max="13844" width="5.36328125" style="38" customWidth="1"/>
    <col min="13845" max="13847" width="5.08984375" style="38" customWidth="1"/>
    <col min="13848" max="14080" width="8.08984375" style="38"/>
    <col min="14081" max="14089" width="5.08984375" style="38" customWidth="1"/>
    <col min="14090" max="14100" width="5.36328125" style="38" customWidth="1"/>
    <col min="14101" max="14103" width="5.08984375" style="38" customWidth="1"/>
    <col min="14104" max="14336" width="8.08984375" style="38"/>
    <col min="14337" max="14345" width="5.08984375" style="38" customWidth="1"/>
    <col min="14346" max="14356" width="5.36328125" style="38" customWidth="1"/>
    <col min="14357" max="14359" width="5.08984375" style="38" customWidth="1"/>
    <col min="14360" max="14592" width="8.08984375" style="38"/>
    <col min="14593" max="14601" width="5.08984375" style="38" customWidth="1"/>
    <col min="14602" max="14612" width="5.36328125" style="38" customWidth="1"/>
    <col min="14613" max="14615" width="5.08984375" style="38" customWidth="1"/>
    <col min="14616" max="14848" width="8.08984375" style="38"/>
    <col min="14849" max="14857" width="5.08984375" style="38" customWidth="1"/>
    <col min="14858" max="14868" width="5.36328125" style="38" customWidth="1"/>
    <col min="14869" max="14871" width="5.08984375" style="38" customWidth="1"/>
    <col min="14872" max="15104" width="8.08984375" style="38"/>
    <col min="15105" max="15113" width="5.08984375" style="38" customWidth="1"/>
    <col min="15114" max="15124" width="5.36328125" style="38" customWidth="1"/>
    <col min="15125" max="15127" width="5.08984375" style="38" customWidth="1"/>
    <col min="15128" max="15360" width="8.08984375" style="38"/>
    <col min="15361" max="15369" width="5.08984375" style="38" customWidth="1"/>
    <col min="15370" max="15380" width="5.36328125" style="38" customWidth="1"/>
    <col min="15381" max="15383" width="5.08984375" style="38" customWidth="1"/>
    <col min="15384" max="15616" width="8.08984375" style="38"/>
    <col min="15617" max="15625" width="5.08984375" style="38" customWidth="1"/>
    <col min="15626" max="15636" width="5.36328125" style="38" customWidth="1"/>
    <col min="15637" max="15639" width="5.08984375" style="38" customWidth="1"/>
    <col min="15640" max="15872" width="8.08984375" style="38"/>
    <col min="15873" max="15881" width="5.08984375" style="38" customWidth="1"/>
    <col min="15882" max="15892" width="5.36328125" style="38" customWidth="1"/>
    <col min="15893" max="15895" width="5.08984375" style="38" customWidth="1"/>
    <col min="15896" max="16128" width="8.08984375" style="38"/>
    <col min="16129" max="16137" width="5.08984375" style="38" customWidth="1"/>
    <col min="16138" max="16148" width="5.36328125" style="38" customWidth="1"/>
    <col min="16149" max="16151" width="5.08984375" style="38" customWidth="1"/>
    <col min="16152" max="16384" width="8.08984375" style="38"/>
  </cols>
  <sheetData>
    <row r="1" spans="1:23" ht="78.650000000000006" customHeight="1">
      <c r="A1" s="1424" t="s">
        <v>628</v>
      </c>
      <c r="B1" s="1424"/>
      <c r="C1" s="1424"/>
      <c r="D1" s="1424"/>
      <c r="E1" s="1424"/>
      <c r="F1" s="1424"/>
      <c r="G1" s="1424"/>
      <c r="H1" s="1424"/>
      <c r="I1" s="1424"/>
      <c r="J1" s="1424"/>
      <c r="K1" s="37"/>
      <c r="L1" s="37"/>
      <c r="M1" s="37"/>
      <c r="N1" s="1426" t="s">
        <v>629</v>
      </c>
      <c r="O1" s="1426"/>
      <c r="P1" s="1426"/>
      <c r="Q1" s="1426"/>
      <c r="R1" s="1426"/>
      <c r="S1" s="1426"/>
      <c r="T1" s="1426"/>
      <c r="U1" s="1426"/>
      <c r="V1" s="1426"/>
      <c r="W1" s="1426"/>
    </row>
    <row r="2" spans="1:23" ht="12.65" customHeight="1">
      <c r="A2" s="1425"/>
      <c r="B2" s="1425"/>
      <c r="C2" s="1425"/>
      <c r="D2" s="1425"/>
      <c r="E2" s="1425"/>
      <c r="F2" s="1425"/>
      <c r="G2" s="1425"/>
      <c r="H2" s="1425"/>
      <c r="I2" s="1425"/>
      <c r="J2" s="1425"/>
      <c r="K2" s="37"/>
      <c r="L2" s="37"/>
      <c r="M2" s="37"/>
      <c r="N2" s="1427"/>
      <c r="O2" s="1427"/>
      <c r="P2" s="1427"/>
      <c r="Q2" s="1427"/>
      <c r="R2" s="1427"/>
      <c r="S2" s="1427"/>
      <c r="T2" s="1427"/>
      <c r="U2" s="1427"/>
      <c r="V2" s="1427"/>
      <c r="W2" s="1427"/>
    </row>
    <row r="3" spans="1:23" ht="30.75" customHeight="1">
      <c r="A3" s="1428" t="s">
        <v>630</v>
      </c>
      <c r="B3" s="1429"/>
      <c r="C3" s="1429"/>
      <c r="D3" s="1429"/>
      <c r="E3" s="1429"/>
      <c r="F3" s="1429"/>
      <c r="G3" s="1429"/>
      <c r="H3" s="1429"/>
      <c r="I3" s="1429"/>
      <c r="J3" s="1429"/>
      <c r="K3" s="1429"/>
      <c r="L3" s="1429"/>
      <c r="M3" s="1429"/>
      <c r="N3" s="1429"/>
      <c r="O3" s="1429"/>
      <c r="P3" s="1429"/>
      <c r="Q3" s="1429"/>
      <c r="R3" s="1429"/>
      <c r="S3" s="1429"/>
      <c r="T3" s="1429"/>
      <c r="U3" s="1429"/>
      <c r="V3" s="1429"/>
      <c r="W3" s="1430"/>
    </row>
    <row r="4" spans="1:23" ht="23.25" customHeight="1">
      <c r="A4" s="1431" t="s">
        <v>631</v>
      </c>
      <c r="B4" s="1432"/>
      <c r="C4" s="1432"/>
      <c r="D4" s="1432"/>
      <c r="E4" s="1432"/>
      <c r="F4" s="1432"/>
      <c r="G4" s="1432"/>
      <c r="H4" s="1432"/>
      <c r="I4" s="1432"/>
      <c r="J4" s="1432"/>
      <c r="K4" s="1432"/>
      <c r="L4" s="1432"/>
      <c r="M4" s="1432"/>
      <c r="N4" s="1432"/>
      <c r="O4" s="1432"/>
      <c r="P4" s="1432"/>
      <c r="Q4" s="1432"/>
      <c r="R4" s="1432"/>
      <c r="S4" s="1432"/>
      <c r="T4" s="1432"/>
      <c r="U4" s="1432"/>
      <c r="V4" s="1432"/>
      <c r="W4" s="1433"/>
    </row>
    <row r="5" spans="1:23" s="39" customFormat="1" ht="18.75" customHeight="1">
      <c r="A5" s="1434">
        <v>2021</v>
      </c>
      <c r="B5" s="1435"/>
      <c r="C5" s="1435"/>
      <c r="D5" s="1435"/>
      <c r="E5" s="1435"/>
      <c r="F5" s="1435"/>
      <c r="G5" s="1435"/>
      <c r="H5" s="1435"/>
      <c r="I5" s="1435"/>
      <c r="J5" s="1435"/>
      <c r="K5" s="1435"/>
      <c r="L5" s="1435"/>
      <c r="M5" s="1435"/>
      <c r="N5" s="1435"/>
      <c r="O5" s="1435"/>
      <c r="P5" s="1435"/>
      <c r="Q5" s="1435"/>
      <c r="R5" s="1435"/>
      <c r="S5" s="1435"/>
      <c r="T5" s="1435"/>
      <c r="U5" s="1435"/>
      <c r="V5" s="1435"/>
      <c r="W5" s="1436"/>
    </row>
    <row r="6" spans="1:23" ht="30" customHeight="1">
      <c r="A6" s="1437" t="s">
        <v>150</v>
      </c>
      <c r="B6" s="1437"/>
      <c r="C6" s="1437"/>
      <c r="D6" s="1437"/>
      <c r="E6" s="1437"/>
      <c r="F6" s="1437"/>
      <c r="G6" s="42"/>
      <c r="H6" s="1438"/>
      <c r="I6" s="1438"/>
      <c r="J6" s="1438"/>
      <c r="K6" s="195"/>
      <c r="L6" s="195"/>
      <c r="M6" s="195"/>
      <c r="N6" s="1439"/>
      <c r="O6" s="1439"/>
      <c r="P6" s="1439"/>
      <c r="Q6" s="42"/>
      <c r="R6" s="1440" t="s">
        <v>151</v>
      </c>
      <c r="S6" s="1440"/>
      <c r="T6" s="1440"/>
      <c r="U6" s="1440"/>
      <c r="V6" s="1440"/>
      <c r="W6" s="1440"/>
    </row>
    <row r="7" spans="1:23" s="43" customFormat="1" ht="6" customHeight="1">
      <c r="A7" s="196"/>
      <c r="B7" s="41"/>
      <c r="C7" s="41"/>
      <c r="D7" s="41"/>
      <c r="E7" s="41"/>
      <c r="F7" s="41"/>
      <c r="G7" s="41"/>
      <c r="H7" s="41"/>
      <c r="I7" s="41"/>
      <c r="J7" s="41"/>
      <c r="K7" s="41"/>
      <c r="L7" s="41"/>
      <c r="M7" s="41"/>
      <c r="N7" s="41"/>
      <c r="O7" s="41"/>
      <c r="P7" s="41"/>
      <c r="Q7" s="41"/>
      <c r="R7" s="41"/>
      <c r="S7" s="41"/>
      <c r="T7" s="41"/>
      <c r="U7" s="42"/>
      <c r="V7" s="42"/>
      <c r="W7" s="42"/>
    </row>
    <row r="8" spans="1:23" s="39" customFormat="1" ht="15.75" customHeight="1">
      <c r="A8" s="41"/>
      <c r="B8" s="41"/>
      <c r="C8" s="41"/>
      <c r="D8" s="41"/>
      <c r="E8" s="41"/>
      <c r="F8" s="41"/>
      <c r="G8" s="41"/>
      <c r="H8" s="41"/>
      <c r="I8" s="41"/>
      <c r="J8" s="41"/>
      <c r="K8" s="41"/>
      <c r="L8" s="41"/>
      <c r="M8" s="41"/>
      <c r="N8" s="41"/>
      <c r="O8" s="41"/>
      <c r="P8" s="41"/>
      <c r="Q8" s="41"/>
      <c r="R8" s="41"/>
      <c r="S8" s="41"/>
      <c r="T8" s="41"/>
      <c r="U8" s="42"/>
      <c r="V8" s="42"/>
      <c r="W8" s="42"/>
    </row>
    <row r="9" spans="1:23" s="39" customFormat="1" ht="40.5" customHeight="1" thickBot="1">
      <c r="A9" s="1441" t="s">
        <v>738</v>
      </c>
      <c r="B9" s="1442"/>
      <c r="C9" s="1442"/>
      <c r="D9" s="1442"/>
      <c r="E9" s="1442"/>
      <c r="F9" s="1442"/>
      <c r="G9" s="1445" t="s">
        <v>740</v>
      </c>
      <c r="H9" s="1445"/>
      <c r="I9" s="1445"/>
      <c r="J9" s="1445"/>
      <c r="K9" s="1445"/>
      <c r="L9" s="1445"/>
      <c r="M9" s="1445"/>
      <c r="N9" s="1445"/>
      <c r="O9" s="1445"/>
      <c r="P9" s="1445"/>
      <c r="Q9" s="1445"/>
      <c r="R9" s="1443" t="s">
        <v>739</v>
      </c>
      <c r="S9" s="1443"/>
      <c r="T9" s="1443"/>
      <c r="U9" s="1443"/>
      <c r="V9" s="1443"/>
      <c r="W9" s="1444"/>
    </row>
    <row r="10" spans="1:23" s="39" customFormat="1" ht="40.5" customHeight="1" thickTop="1" thickBot="1">
      <c r="A10" s="1409" t="s">
        <v>741</v>
      </c>
      <c r="B10" s="1410"/>
      <c r="C10" s="1410"/>
      <c r="D10" s="1410"/>
      <c r="E10" s="1410"/>
      <c r="F10" s="1410"/>
      <c r="G10" s="1411" t="s">
        <v>740</v>
      </c>
      <c r="H10" s="1411"/>
      <c r="I10" s="1411"/>
      <c r="J10" s="1411"/>
      <c r="K10" s="1411"/>
      <c r="L10" s="1411"/>
      <c r="M10" s="1411"/>
      <c r="N10" s="1411"/>
      <c r="O10" s="1411"/>
      <c r="P10" s="1411"/>
      <c r="Q10" s="1411"/>
      <c r="R10" s="1412" t="s">
        <v>747</v>
      </c>
      <c r="S10" s="1412"/>
      <c r="T10" s="1412"/>
      <c r="U10" s="1412"/>
      <c r="V10" s="1412"/>
      <c r="W10" s="1413"/>
    </row>
    <row r="11" spans="1:23" s="39" customFormat="1" ht="40.5" customHeight="1" thickTop="1" thickBot="1">
      <c r="A11" s="1409" t="s">
        <v>742</v>
      </c>
      <c r="B11" s="1410"/>
      <c r="C11" s="1410"/>
      <c r="D11" s="1410"/>
      <c r="E11" s="1410"/>
      <c r="F11" s="1410"/>
      <c r="G11" s="1411" t="s">
        <v>740</v>
      </c>
      <c r="H11" s="1411"/>
      <c r="I11" s="1411"/>
      <c r="J11" s="1411"/>
      <c r="K11" s="1411"/>
      <c r="L11" s="1411"/>
      <c r="M11" s="1411"/>
      <c r="N11" s="1411"/>
      <c r="O11" s="1411"/>
      <c r="P11" s="1411"/>
      <c r="Q11" s="1411"/>
      <c r="R11" s="1412" t="s">
        <v>748</v>
      </c>
      <c r="S11" s="1412"/>
      <c r="T11" s="1412"/>
      <c r="U11" s="1412"/>
      <c r="V11" s="1412"/>
      <c r="W11" s="1413"/>
    </row>
    <row r="12" spans="1:23" s="39" customFormat="1" ht="40.5" customHeight="1" thickTop="1" thickBot="1">
      <c r="A12" s="1409" t="s">
        <v>743</v>
      </c>
      <c r="B12" s="1410"/>
      <c r="C12" s="1410"/>
      <c r="D12" s="1410"/>
      <c r="E12" s="1410"/>
      <c r="F12" s="1410"/>
      <c r="G12" s="1411" t="s">
        <v>740</v>
      </c>
      <c r="H12" s="1411"/>
      <c r="I12" s="1411"/>
      <c r="J12" s="1411"/>
      <c r="K12" s="1411"/>
      <c r="L12" s="1411"/>
      <c r="M12" s="1411"/>
      <c r="N12" s="1411"/>
      <c r="O12" s="1411"/>
      <c r="P12" s="1411"/>
      <c r="Q12" s="1411"/>
      <c r="R12" s="1412" t="s">
        <v>749</v>
      </c>
      <c r="S12" s="1412"/>
      <c r="T12" s="1412"/>
      <c r="U12" s="1412"/>
      <c r="V12" s="1412"/>
      <c r="W12" s="1413"/>
    </row>
    <row r="13" spans="1:23" s="39" customFormat="1" ht="40.5" customHeight="1" thickTop="1" thickBot="1">
      <c r="A13" s="1409" t="s">
        <v>744</v>
      </c>
      <c r="B13" s="1410"/>
      <c r="C13" s="1410"/>
      <c r="D13" s="1410"/>
      <c r="E13" s="1410"/>
      <c r="F13" s="1410"/>
      <c r="G13" s="1411" t="s">
        <v>740</v>
      </c>
      <c r="H13" s="1411"/>
      <c r="I13" s="1411"/>
      <c r="J13" s="1411"/>
      <c r="K13" s="1411"/>
      <c r="L13" s="1411"/>
      <c r="M13" s="1411"/>
      <c r="N13" s="1411"/>
      <c r="O13" s="1411"/>
      <c r="P13" s="1411"/>
      <c r="Q13" s="1411"/>
      <c r="R13" s="1412" t="s">
        <v>752</v>
      </c>
      <c r="S13" s="1412"/>
      <c r="T13" s="1412"/>
      <c r="U13" s="1412"/>
      <c r="V13" s="1412"/>
      <c r="W13" s="1413"/>
    </row>
    <row r="14" spans="1:23" s="39" customFormat="1" ht="40.5" customHeight="1" thickTop="1" thickBot="1">
      <c r="A14" s="1409" t="s">
        <v>745</v>
      </c>
      <c r="B14" s="1410"/>
      <c r="C14" s="1410"/>
      <c r="D14" s="1410"/>
      <c r="E14" s="1410"/>
      <c r="F14" s="1410"/>
      <c r="G14" s="1411" t="s">
        <v>740</v>
      </c>
      <c r="H14" s="1411"/>
      <c r="I14" s="1411"/>
      <c r="J14" s="1411"/>
      <c r="K14" s="1411"/>
      <c r="L14" s="1411"/>
      <c r="M14" s="1411"/>
      <c r="N14" s="1411"/>
      <c r="O14" s="1411"/>
      <c r="P14" s="1411"/>
      <c r="Q14" s="1411"/>
      <c r="R14" s="1412" t="s">
        <v>751</v>
      </c>
      <c r="S14" s="1412"/>
      <c r="T14" s="1412"/>
      <c r="U14" s="1412"/>
      <c r="V14" s="1412"/>
      <c r="W14" s="1413"/>
    </row>
    <row r="15" spans="1:23" s="39" customFormat="1" ht="40.5" customHeight="1" thickTop="1">
      <c r="A15" s="1414" t="s">
        <v>746</v>
      </c>
      <c r="B15" s="1415"/>
      <c r="C15" s="1415"/>
      <c r="D15" s="1415"/>
      <c r="E15" s="1415"/>
      <c r="F15" s="1415"/>
      <c r="G15" s="1416" t="s">
        <v>740</v>
      </c>
      <c r="H15" s="1416"/>
      <c r="I15" s="1416"/>
      <c r="J15" s="1416"/>
      <c r="K15" s="1416"/>
      <c r="L15" s="1416"/>
      <c r="M15" s="1416"/>
      <c r="N15" s="1416"/>
      <c r="O15" s="1416"/>
      <c r="P15" s="1416"/>
      <c r="Q15" s="1416"/>
      <c r="R15" s="1417" t="s">
        <v>750</v>
      </c>
      <c r="S15" s="1417"/>
      <c r="T15" s="1417"/>
      <c r="U15" s="1417"/>
      <c r="V15" s="1417"/>
      <c r="W15" s="1418"/>
    </row>
    <row r="16" spans="1:23" s="39" customFormat="1" ht="15.75" customHeight="1">
      <c r="A16" s="41"/>
      <c r="B16" s="41"/>
      <c r="C16" s="41"/>
      <c r="D16" s="41"/>
      <c r="E16" s="41"/>
      <c r="F16" s="41"/>
      <c r="G16" s="41"/>
      <c r="H16" s="41"/>
      <c r="I16" s="41"/>
      <c r="J16" s="41"/>
      <c r="K16" s="41"/>
      <c r="L16" s="41"/>
      <c r="M16" s="41"/>
      <c r="N16" s="41"/>
      <c r="O16" s="41"/>
      <c r="P16" s="41"/>
      <c r="Q16" s="41"/>
      <c r="R16" s="41"/>
      <c r="S16" s="41"/>
      <c r="T16" s="41"/>
      <c r="U16" s="42"/>
      <c r="V16" s="42"/>
      <c r="W16" s="42"/>
    </row>
    <row r="17" spans="1:23" s="39" customFormat="1" ht="4" customHeight="1">
      <c r="A17" s="196"/>
      <c r="B17" s="41"/>
      <c r="C17" s="41"/>
      <c r="D17" s="41"/>
      <c r="E17" s="41"/>
      <c r="F17" s="41"/>
      <c r="G17" s="41"/>
      <c r="H17" s="41"/>
      <c r="I17" s="41"/>
      <c r="J17" s="41"/>
      <c r="K17" s="41"/>
      <c r="L17" s="41"/>
      <c r="M17" s="41"/>
      <c r="N17" s="41"/>
      <c r="O17" s="41"/>
      <c r="P17" s="41"/>
      <c r="Q17" s="41"/>
      <c r="R17" s="41"/>
      <c r="S17" s="41"/>
      <c r="T17" s="41"/>
      <c r="U17" s="42"/>
      <c r="V17" s="42"/>
      <c r="W17" s="42"/>
    </row>
    <row r="18" spans="1:23" ht="26.25" customHeight="1">
      <c r="A18" s="1419" t="s">
        <v>632</v>
      </c>
      <c r="B18" s="1420"/>
      <c r="C18" s="1420"/>
      <c r="D18" s="1420"/>
      <c r="E18" s="1420"/>
      <c r="F18" s="1420"/>
      <c r="G18" s="1420"/>
      <c r="H18" s="1420"/>
      <c r="I18" s="1420"/>
      <c r="J18" s="1420"/>
      <c r="K18" s="1420"/>
      <c r="L18" s="1421" t="s">
        <v>759</v>
      </c>
      <c r="M18" s="1422"/>
      <c r="N18" s="1422"/>
      <c r="O18" s="1422"/>
      <c r="P18" s="1422"/>
      <c r="Q18" s="1422"/>
      <c r="R18" s="1422"/>
      <c r="S18" s="1422"/>
      <c r="T18" s="1422"/>
      <c r="U18" s="1422"/>
      <c r="V18" s="1422"/>
      <c r="W18" s="1422"/>
    </row>
    <row r="19" spans="1:23" ht="18" customHeight="1">
      <c r="A19" s="1423"/>
      <c r="B19" s="1423"/>
      <c r="C19" s="1423"/>
      <c r="D19" s="1423"/>
      <c r="E19" s="1423"/>
      <c r="F19" s="1423"/>
      <c r="G19" s="1423"/>
      <c r="H19" s="1423"/>
      <c r="I19" s="1423"/>
      <c r="J19" s="1423"/>
      <c r="K19" s="1423"/>
      <c r="L19" s="1423"/>
      <c r="M19" s="1423"/>
      <c r="N19" s="1423"/>
      <c r="O19" s="1423"/>
      <c r="P19" s="1423"/>
      <c r="Q19" s="1423"/>
      <c r="R19" s="1423"/>
      <c r="S19" s="1423"/>
      <c r="T19" s="1423"/>
      <c r="U19" s="1423"/>
      <c r="V19" s="1423"/>
      <c r="W19" s="1423"/>
    </row>
    <row r="20" spans="1:23" ht="14.5">
      <c r="A20" s="44"/>
      <c r="B20" s="40"/>
      <c r="C20" s="40"/>
      <c r="D20" s="40"/>
      <c r="E20" s="40"/>
      <c r="F20" s="40"/>
      <c r="G20" s="40"/>
      <c r="H20" s="40"/>
      <c r="I20" s="40"/>
      <c r="J20" s="40"/>
      <c r="K20" s="40"/>
      <c r="L20" s="40"/>
      <c r="M20" s="40"/>
      <c r="N20" s="40"/>
      <c r="O20" s="40"/>
      <c r="P20" s="40"/>
      <c r="Q20" s="40"/>
      <c r="R20" s="40"/>
      <c r="S20" s="40"/>
      <c r="T20" s="40"/>
    </row>
    <row r="21" spans="1:23" ht="14.5">
      <c r="A21" s="45"/>
      <c r="B21" s="40"/>
      <c r="C21" s="40"/>
      <c r="D21" s="40"/>
      <c r="E21" s="40"/>
      <c r="F21" s="40"/>
      <c r="G21" s="40"/>
      <c r="H21" s="40"/>
      <c r="I21" s="40"/>
      <c r="J21" s="40"/>
      <c r="K21" s="40"/>
      <c r="L21" s="40"/>
      <c r="M21" s="40"/>
      <c r="N21" s="40"/>
      <c r="O21" s="40"/>
      <c r="P21" s="40"/>
      <c r="Q21" s="40"/>
      <c r="R21" s="40"/>
      <c r="S21" s="40"/>
      <c r="T21" s="40"/>
    </row>
  </sheetData>
  <mergeCells count="33">
    <mergeCell ref="A18:K18"/>
    <mergeCell ref="L18:W18"/>
    <mergeCell ref="A19:W19"/>
    <mergeCell ref="A1:J2"/>
    <mergeCell ref="N1:W2"/>
    <mergeCell ref="A3:W3"/>
    <mergeCell ref="A4:W4"/>
    <mergeCell ref="A5:W5"/>
    <mergeCell ref="A6:F6"/>
    <mergeCell ref="H6:J6"/>
    <mergeCell ref="N6:P6"/>
    <mergeCell ref="R6:W6"/>
    <mergeCell ref="A9:F9"/>
    <mergeCell ref="R9:W9"/>
    <mergeCell ref="G9:Q9"/>
    <mergeCell ref="A10:F10"/>
    <mergeCell ref="G10:Q10"/>
    <mergeCell ref="R10:W10"/>
    <mergeCell ref="A11:F11"/>
    <mergeCell ref="G11:Q11"/>
    <mergeCell ref="R11:W11"/>
    <mergeCell ref="A12:F12"/>
    <mergeCell ref="G12:Q12"/>
    <mergeCell ref="R12:W12"/>
    <mergeCell ref="A13:F13"/>
    <mergeCell ref="G13:Q13"/>
    <mergeCell ref="R13:W13"/>
    <mergeCell ref="A14:F14"/>
    <mergeCell ref="G14:Q14"/>
    <mergeCell ref="R14:W14"/>
    <mergeCell ref="A15:F15"/>
    <mergeCell ref="G15:Q15"/>
    <mergeCell ref="R15:W15"/>
  </mergeCells>
  <printOptions horizontalCentered="1" verticalCentered="1"/>
  <pageMargins left="0" right="0" top="0" bottom="0" header="0.31496062992125984" footer="0.31496062992125984"/>
  <pageSetup paperSize="9"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E14"/>
  <sheetViews>
    <sheetView rightToLeft="1" view="pageBreakPreview" zoomScaleNormal="90" zoomScaleSheetLayoutView="100" workbookViewId="0">
      <selection activeCell="C13" sqref="C13"/>
    </sheetView>
  </sheetViews>
  <sheetFormatPr defaultColWidth="9.08984375" defaultRowHeight="18.5"/>
  <cols>
    <col min="1" max="1" width="6.36328125" style="46" customWidth="1"/>
    <col min="2" max="2" width="25.36328125" style="46" customWidth="1"/>
    <col min="3" max="3" width="7" style="46" customWidth="1"/>
    <col min="4" max="4" width="25.36328125" style="46" customWidth="1"/>
    <col min="5" max="5" width="51.36328125" style="46" customWidth="1"/>
    <col min="6" max="16384" width="9.08984375" style="46"/>
  </cols>
  <sheetData>
    <row r="1" spans="1:5" s="197" customFormat="1" ht="25.5" customHeight="1">
      <c r="A1" s="1446" t="s">
        <v>633</v>
      </c>
      <c r="B1" s="1446"/>
      <c r="C1" s="1446"/>
      <c r="D1" s="1446"/>
      <c r="E1" s="1446"/>
    </row>
    <row r="2" spans="1:5" s="197" customFormat="1" ht="19.5" customHeight="1">
      <c r="A2" s="1447" t="s">
        <v>634</v>
      </c>
      <c r="B2" s="1447"/>
      <c r="C2" s="1447"/>
      <c r="D2" s="1447"/>
      <c r="E2" s="1447"/>
    </row>
    <row r="3" spans="1:5" s="197" customFormat="1" ht="28.5" customHeight="1">
      <c r="A3" s="1448">
        <v>2021</v>
      </c>
      <c r="B3" s="1448"/>
      <c r="C3" s="1448"/>
      <c r="D3" s="1448"/>
      <c r="E3" s="1448"/>
    </row>
    <row r="4" spans="1:5" ht="37">
      <c r="A4" s="888" t="s">
        <v>0</v>
      </c>
      <c r="B4" s="889" t="s">
        <v>635</v>
      </c>
      <c r="C4" s="888" t="s">
        <v>0</v>
      </c>
      <c r="D4" s="889" t="s">
        <v>636</v>
      </c>
      <c r="E4" s="889" t="s">
        <v>637</v>
      </c>
    </row>
    <row r="5" spans="1:5" ht="37">
      <c r="A5" s="1037" t="s">
        <v>156</v>
      </c>
      <c r="B5" s="1038" t="s">
        <v>638</v>
      </c>
      <c r="C5" s="1038" t="s">
        <v>156</v>
      </c>
      <c r="D5" s="1038" t="s">
        <v>639</v>
      </c>
      <c r="E5" s="1038" t="s">
        <v>640</v>
      </c>
    </row>
    <row r="6" spans="1:5" ht="33.75" customHeight="1">
      <c r="A6" s="487">
        <v>1</v>
      </c>
      <c r="B6" s="506"/>
      <c r="C6" s="348">
        <v>1</v>
      </c>
      <c r="D6" s="506"/>
      <c r="E6" s="488"/>
    </row>
    <row r="7" spans="1:5" ht="33.75" customHeight="1">
      <c r="A7" s="487">
        <v>2</v>
      </c>
      <c r="B7" s="490"/>
      <c r="C7" s="348">
        <v>2</v>
      </c>
      <c r="D7" s="490"/>
      <c r="E7" s="488"/>
    </row>
    <row r="8" spans="1:5" ht="33.75" customHeight="1">
      <c r="A8" s="487">
        <v>3</v>
      </c>
      <c r="B8" s="490"/>
      <c r="C8" s="348">
        <v>3</v>
      </c>
      <c r="D8" s="490"/>
      <c r="E8" s="488"/>
    </row>
    <row r="9" spans="1:5" ht="33.75" customHeight="1">
      <c r="A9" s="487">
        <v>4</v>
      </c>
      <c r="B9" s="491"/>
      <c r="C9" s="348">
        <v>4</v>
      </c>
      <c r="D9" s="491"/>
      <c r="E9" s="489"/>
    </row>
    <row r="10" spans="1:5" ht="33.75" customHeight="1">
      <c r="A10" s="487">
        <v>5</v>
      </c>
      <c r="B10" s="491"/>
      <c r="C10" s="348">
        <v>5</v>
      </c>
      <c r="D10" s="491"/>
      <c r="E10" s="489"/>
    </row>
    <row r="11" spans="1:5" ht="33.75" customHeight="1">
      <c r="A11" s="487">
        <v>6</v>
      </c>
      <c r="B11" s="491"/>
      <c r="C11" s="348">
        <v>6</v>
      </c>
      <c r="D11" s="491"/>
      <c r="E11" s="489"/>
    </row>
    <row r="12" spans="1:5" ht="33.75" customHeight="1">
      <c r="A12" s="487">
        <v>7</v>
      </c>
      <c r="B12" s="491"/>
      <c r="C12" s="348">
        <v>7</v>
      </c>
      <c r="D12" s="491"/>
      <c r="E12" s="489"/>
    </row>
    <row r="13" spans="1:5" ht="33.75" customHeight="1">
      <c r="A13" s="487">
        <v>8</v>
      </c>
      <c r="B13" s="491"/>
      <c r="C13" s="348">
        <v>8</v>
      </c>
      <c r="D13" s="491"/>
      <c r="E13" s="489"/>
    </row>
    <row r="14" spans="1:5" ht="33.75" customHeight="1">
      <c r="A14" s="1130">
        <v>9</v>
      </c>
      <c r="B14" s="1131"/>
      <c r="C14" s="1132">
        <v>9</v>
      </c>
      <c r="D14" s="1131"/>
      <c r="E14" s="1133"/>
    </row>
  </sheetData>
  <mergeCells count="3">
    <mergeCell ref="A1:E1"/>
    <mergeCell ref="A2:E2"/>
    <mergeCell ref="A3:E3"/>
  </mergeCells>
  <printOptions horizontalCentered="1" verticalCentered="1"/>
  <pageMargins left="0" right="0" top="0.74803149606299213" bottom="0" header="0" footer="0"/>
  <pageSetup paperSize="9" orientation="landscape"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H20"/>
  <sheetViews>
    <sheetView rightToLeft="1" view="pageBreakPreview" topLeftCell="A7" zoomScale="110" zoomScaleNormal="70" zoomScaleSheetLayoutView="110" workbookViewId="0">
      <selection activeCell="C13" sqref="C13"/>
    </sheetView>
  </sheetViews>
  <sheetFormatPr defaultColWidth="9.08984375" defaultRowHeight="14"/>
  <cols>
    <col min="1" max="1" width="9.36328125" style="2" customWidth="1"/>
    <col min="2" max="2" width="40.36328125" style="2" customWidth="1"/>
    <col min="3" max="6" width="9.08984375" style="2"/>
    <col min="7" max="7" width="14.6328125" style="2" customWidth="1"/>
    <col min="8" max="8" width="38.36328125" style="2" customWidth="1"/>
    <col min="9" max="16384" width="9.08984375" style="2"/>
  </cols>
  <sheetData>
    <row r="1" spans="1:8" s="1" customFormat="1" ht="18" customHeight="1">
      <c r="A1" s="502"/>
      <c r="B1" s="1449" t="s">
        <v>641</v>
      </c>
      <c r="C1" s="1449"/>
      <c r="D1" s="1449"/>
      <c r="E1" s="1449"/>
      <c r="F1" s="1449"/>
      <c r="G1" s="1449"/>
      <c r="H1" s="1449"/>
    </row>
    <row r="2" spans="1:8" s="1" customFormat="1" ht="15.75" customHeight="1">
      <c r="A2" s="502"/>
      <c r="B2" s="1450" t="s">
        <v>642</v>
      </c>
      <c r="C2" s="1450"/>
      <c r="D2" s="1450"/>
      <c r="E2" s="1450"/>
      <c r="F2" s="1450"/>
      <c r="G2" s="1450"/>
      <c r="H2" s="1450"/>
    </row>
    <row r="3" spans="1:8" s="1" customFormat="1" ht="19.5" customHeight="1">
      <c r="A3" s="503"/>
      <c r="B3" s="1451">
        <v>2021</v>
      </c>
      <c r="C3" s="1451"/>
      <c r="D3" s="1451"/>
      <c r="E3" s="1451"/>
      <c r="F3" s="1451"/>
      <c r="G3" s="1451"/>
      <c r="H3" s="1451"/>
    </row>
    <row r="4" spans="1:8" ht="18.75" customHeight="1">
      <c r="A4" s="1452" t="s">
        <v>643</v>
      </c>
      <c r="B4" s="1455" t="s">
        <v>1</v>
      </c>
      <c r="C4" s="1455" t="s">
        <v>2</v>
      </c>
      <c r="D4" s="1455"/>
      <c r="E4" s="1455" t="s">
        <v>3</v>
      </c>
      <c r="F4" s="1455"/>
      <c r="G4" s="1455" t="s">
        <v>5</v>
      </c>
      <c r="H4" s="890" t="s">
        <v>6</v>
      </c>
    </row>
    <row r="5" spans="1:8" ht="15" customHeight="1">
      <c r="A5" s="1453"/>
      <c r="B5" s="1354"/>
      <c r="C5" s="1354" t="s">
        <v>7</v>
      </c>
      <c r="D5" s="1354"/>
      <c r="E5" s="1354" t="s">
        <v>8</v>
      </c>
      <c r="F5" s="1354"/>
      <c r="G5" s="1354"/>
      <c r="H5" s="891"/>
    </row>
    <row r="6" spans="1:8" ht="18.75" customHeight="1">
      <c r="A6" s="1453"/>
      <c r="B6" s="871"/>
      <c r="C6" s="871" t="s">
        <v>10</v>
      </c>
      <c r="D6" s="871" t="s">
        <v>11</v>
      </c>
      <c r="E6" s="871" t="s">
        <v>10</v>
      </c>
      <c r="F6" s="871" t="s">
        <v>11</v>
      </c>
      <c r="G6" s="871" t="s">
        <v>13</v>
      </c>
      <c r="H6" s="871"/>
    </row>
    <row r="7" spans="1:8" ht="15" customHeight="1">
      <c r="A7" s="1454"/>
      <c r="B7" s="892"/>
      <c r="C7" s="892" t="s">
        <v>14</v>
      </c>
      <c r="D7" s="892" t="s">
        <v>15</v>
      </c>
      <c r="E7" s="892" t="s">
        <v>14</v>
      </c>
      <c r="F7" s="892" t="s">
        <v>15</v>
      </c>
      <c r="G7" s="892"/>
      <c r="H7" s="892"/>
    </row>
    <row r="8" spans="1:8" ht="28.5" customHeight="1">
      <c r="A8" s="1459" t="s">
        <v>644</v>
      </c>
      <c r="B8" s="1460"/>
      <c r="C8" s="1460"/>
      <c r="D8" s="1461"/>
      <c r="E8" s="1462" t="s">
        <v>645</v>
      </c>
      <c r="F8" s="1462"/>
      <c r="G8" s="1462"/>
      <c r="H8" s="1463"/>
    </row>
    <row r="9" spans="1:8" ht="29.25" customHeight="1">
      <c r="A9" s="497">
        <v>1</v>
      </c>
      <c r="B9" s="428" t="s">
        <v>16</v>
      </c>
      <c r="C9" s="429"/>
      <c r="D9" s="492"/>
      <c r="E9" s="429"/>
      <c r="F9" s="492"/>
      <c r="G9" s="429"/>
      <c r="H9" s="1043" t="s">
        <v>17</v>
      </c>
    </row>
    <row r="10" spans="1:8" ht="37">
      <c r="A10" s="498">
        <v>2</v>
      </c>
      <c r="B10" s="349" t="s">
        <v>585</v>
      </c>
      <c r="C10" s="346"/>
      <c r="D10" s="493"/>
      <c r="E10" s="346"/>
      <c r="F10" s="493"/>
      <c r="G10" s="346"/>
      <c r="H10" s="1044" t="s">
        <v>19</v>
      </c>
    </row>
    <row r="11" spans="1:8" ht="37">
      <c r="A11" s="498">
        <v>3</v>
      </c>
      <c r="B11" s="349" t="s">
        <v>584</v>
      </c>
      <c r="C11" s="346"/>
      <c r="D11" s="493"/>
      <c r="E11" s="346"/>
      <c r="F11" s="493"/>
      <c r="G11" s="346"/>
      <c r="H11" s="1045" t="s">
        <v>20</v>
      </c>
    </row>
    <row r="12" spans="1:8" ht="21">
      <c r="A12" s="498">
        <v>4</v>
      </c>
      <c r="B12" s="349" t="s">
        <v>18</v>
      </c>
      <c r="C12" s="346"/>
      <c r="D12" s="493"/>
      <c r="E12" s="346"/>
      <c r="F12" s="493"/>
      <c r="G12" s="346"/>
      <c r="H12" s="1044" t="s">
        <v>19</v>
      </c>
    </row>
    <row r="13" spans="1:8" ht="25">
      <c r="A13" s="499">
        <v>5</v>
      </c>
      <c r="B13" s="350" t="s">
        <v>21</v>
      </c>
      <c r="C13" s="347"/>
      <c r="D13" s="494"/>
      <c r="E13" s="347"/>
      <c r="F13" s="494"/>
      <c r="G13" s="347"/>
      <c r="H13" s="1046" t="s">
        <v>22</v>
      </c>
    </row>
    <row r="14" spans="1:8" ht="55.5">
      <c r="A14" s="499">
        <v>6</v>
      </c>
      <c r="B14" s="350" t="s">
        <v>589</v>
      </c>
      <c r="C14" s="347"/>
      <c r="D14" s="494"/>
      <c r="E14" s="347"/>
      <c r="F14" s="494"/>
      <c r="G14" s="347"/>
      <c r="H14" s="1046" t="s">
        <v>23</v>
      </c>
    </row>
    <row r="15" spans="1:8" ht="37.5">
      <c r="A15" s="500" t="s">
        <v>646</v>
      </c>
      <c r="B15" s="433" t="s">
        <v>592</v>
      </c>
      <c r="C15" s="434"/>
      <c r="D15" s="495"/>
      <c r="E15" s="434"/>
      <c r="F15" s="495"/>
      <c r="G15" s="434"/>
      <c r="H15" s="1047" t="s">
        <v>588</v>
      </c>
    </row>
    <row r="16" spans="1:8" ht="21">
      <c r="A16" s="501"/>
      <c r="B16" s="430" t="s">
        <v>96</v>
      </c>
      <c r="C16" s="431"/>
      <c r="D16" s="496"/>
      <c r="E16" s="432"/>
      <c r="F16" s="432"/>
      <c r="G16" s="679"/>
      <c r="H16" s="680" t="s">
        <v>195</v>
      </c>
    </row>
    <row r="17" spans="1:8" ht="28.5" customHeight="1">
      <c r="A17" s="1456" t="s">
        <v>647</v>
      </c>
      <c r="B17" s="1456"/>
      <c r="C17" s="1456"/>
      <c r="D17" s="1456"/>
      <c r="E17" s="198"/>
      <c r="F17" s="1457" t="s">
        <v>648</v>
      </c>
      <c r="G17" s="1457"/>
      <c r="H17" s="1457"/>
    </row>
    <row r="18" spans="1:8" ht="29.25" customHeight="1">
      <c r="A18" s="1456" t="s">
        <v>649</v>
      </c>
      <c r="B18" s="1456"/>
      <c r="C18" s="1456"/>
      <c r="D18" s="1456"/>
      <c r="E18" s="198"/>
      <c r="F18" s="1457" t="s">
        <v>650</v>
      </c>
      <c r="G18" s="1457"/>
      <c r="H18" s="1457"/>
    </row>
    <row r="19" spans="1:8">
      <c r="A19" s="1458" t="s">
        <v>651</v>
      </c>
      <c r="B19" s="1458"/>
      <c r="C19" s="1458"/>
      <c r="D19" s="1458"/>
      <c r="E19" s="343"/>
      <c r="F19" s="344"/>
      <c r="G19" s="344"/>
      <c r="H19" s="345" t="s">
        <v>652</v>
      </c>
    </row>
    <row r="20" spans="1:8">
      <c r="A20" s="1039" t="s">
        <v>653</v>
      </c>
      <c r="B20" s="1039"/>
      <c r="C20" s="1039"/>
      <c r="D20" s="1039"/>
      <c r="E20" s="1040"/>
      <c r="F20" s="1041"/>
      <c r="G20" s="1041"/>
      <c r="H20" s="1042" t="s">
        <v>654</v>
      </c>
    </row>
  </sheetData>
  <mergeCells count="15">
    <mergeCell ref="A18:D18"/>
    <mergeCell ref="F18:H18"/>
    <mergeCell ref="A19:D19"/>
    <mergeCell ref="A8:D8"/>
    <mergeCell ref="E8:H8"/>
    <mergeCell ref="A17:D17"/>
    <mergeCell ref="F17:H17"/>
    <mergeCell ref="B1:H1"/>
    <mergeCell ref="B2:H2"/>
    <mergeCell ref="B3:H3"/>
    <mergeCell ref="A4:A7"/>
    <mergeCell ref="B4:D4"/>
    <mergeCell ref="E4:G4"/>
    <mergeCell ref="B5:D5"/>
    <mergeCell ref="E5:G5"/>
  </mergeCells>
  <printOptions horizontalCentered="1" verticalCentered="1"/>
  <pageMargins left="0" right="0" top="0.74803149606299213" bottom="0" header="0" footer="0"/>
  <pageSetup paperSize="9" scale="95"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E19"/>
  <sheetViews>
    <sheetView rightToLeft="1" view="pageBreakPreview" topLeftCell="A13" zoomScaleNormal="100" zoomScaleSheetLayoutView="100" workbookViewId="0">
      <selection activeCell="D13" sqref="D13:E13"/>
    </sheetView>
  </sheetViews>
  <sheetFormatPr defaultColWidth="9.08984375" defaultRowHeight="12.5"/>
  <cols>
    <col min="1" max="1" width="4.36328125" style="33" customWidth="1"/>
    <col min="2" max="2" width="40.6328125" style="33" customWidth="1"/>
    <col min="3" max="3" width="4.36328125" style="23" customWidth="1"/>
    <col min="4" max="4" width="40.6328125" style="33" customWidth="1"/>
    <col min="5" max="5" width="5" style="33" customWidth="1"/>
    <col min="6" max="16384" width="9.08984375" style="33"/>
  </cols>
  <sheetData>
    <row r="1" spans="1:5" s="29" customFormat="1" ht="33" customHeight="1">
      <c r="A1" s="26"/>
      <c r="B1" s="27"/>
      <c r="C1" s="28"/>
    </row>
    <row r="2" spans="1:5" s="49" customFormat="1" ht="40" customHeight="1">
      <c r="A2" s="1140" t="s">
        <v>204</v>
      </c>
      <c r="B2" s="1140"/>
      <c r="C2" s="409"/>
      <c r="D2" s="1144" t="s">
        <v>436</v>
      </c>
      <c r="E2" s="1144"/>
    </row>
    <row r="3" spans="1:5" s="23" customFormat="1" ht="15.5">
      <c r="D3" s="65"/>
      <c r="E3" s="65"/>
    </row>
    <row r="4" spans="1:5" ht="21">
      <c r="A4" s="91" t="s">
        <v>100</v>
      </c>
      <c r="B4" s="24" t="s">
        <v>556</v>
      </c>
      <c r="C4" s="25"/>
      <c r="D4" s="31" t="s">
        <v>110</v>
      </c>
      <c r="E4" s="92" t="s">
        <v>138</v>
      </c>
    </row>
    <row r="5" spans="1:5" s="78" customFormat="1" ht="49.5" customHeight="1">
      <c r="A5" s="91" t="s">
        <v>101</v>
      </c>
      <c r="B5" s="24" t="s">
        <v>787</v>
      </c>
      <c r="C5" s="77"/>
      <c r="D5" s="31" t="s">
        <v>111</v>
      </c>
      <c r="E5" s="93" t="s">
        <v>137</v>
      </c>
    </row>
    <row r="6" spans="1:5" ht="37.5">
      <c r="A6" s="91" t="s">
        <v>102</v>
      </c>
      <c r="B6" s="24" t="s">
        <v>557</v>
      </c>
      <c r="C6" s="25"/>
      <c r="D6" s="31" t="s">
        <v>560</v>
      </c>
      <c r="E6" s="92" t="s">
        <v>296</v>
      </c>
    </row>
    <row r="7" spans="1:5" ht="40.5" customHeight="1">
      <c r="A7" s="91" t="s">
        <v>103</v>
      </c>
      <c r="B7" s="24" t="s">
        <v>731</v>
      </c>
      <c r="C7" s="25"/>
      <c r="D7" s="31" t="s">
        <v>732</v>
      </c>
      <c r="E7" s="92" t="s">
        <v>136</v>
      </c>
    </row>
    <row r="8" spans="1:5" ht="43.5" customHeight="1">
      <c r="A8" s="91" t="s">
        <v>104</v>
      </c>
      <c r="B8" s="24" t="s">
        <v>558</v>
      </c>
      <c r="D8" s="31" t="s">
        <v>559</v>
      </c>
      <c r="E8" s="92" t="s">
        <v>135</v>
      </c>
    </row>
    <row r="9" spans="1:5" ht="37.5">
      <c r="A9" s="91" t="s">
        <v>112</v>
      </c>
      <c r="B9" s="24" t="s">
        <v>109</v>
      </c>
      <c r="C9" s="24"/>
      <c r="D9" s="31" t="s">
        <v>561</v>
      </c>
      <c r="E9" s="92" t="s">
        <v>134</v>
      </c>
    </row>
    <row r="10" spans="1:5" ht="21">
      <c r="A10" s="30"/>
      <c r="B10" s="66"/>
      <c r="C10" s="24"/>
      <c r="D10" s="72"/>
      <c r="E10" s="68"/>
    </row>
    <row r="11" spans="1:5" ht="21">
      <c r="A11" s="30"/>
      <c r="B11" s="66"/>
      <c r="C11" s="24"/>
      <c r="D11" s="72"/>
      <c r="E11" s="68"/>
    </row>
    <row r="12" spans="1:5" s="50" customFormat="1" ht="40" customHeight="1">
      <c r="A12" s="1150" t="s">
        <v>105</v>
      </c>
      <c r="B12" s="1150"/>
      <c r="C12" s="392"/>
      <c r="D12" s="1146" t="s">
        <v>106</v>
      </c>
      <c r="E12" s="1146"/>
    </row>
    <row r="13" spans="1:5" ht="27.75" customHeight="1">
      <c r="A13" s="1149" t="s">
        <v>1022</v>
      </c>
      <c r="B13" s="1149"/>
      <c r="C13" s="24"/>
      <c r="D13" s="1145" t="s">
        <v>221</v>
      </c>
      <c r="E13" s="1145"/>
    </row>
    <row r="14" spans="1:5" ht="27.75" customHeight="1">
      <c r="A14" s="94"/>
      <c r="B14" s="94"/>
      <c r="C14" s="24"/>
      <c r="D14" s="95"/>
      <c r="E14" s="95"/>
    </row>
    <row r="15" spans="1:5" ht="7.5" customHeight="1">
      <c r="A15" s="30"/>
      <c r="B15" s="24"/>
      <c r="C15" s="24"/>
      <c r="D15" s="31"/>
      <c r="E15" s="32"/>
    </row>
    <row r="16" spans="1:5" s="50" customFormat="1" ht="40" customHeight="1">
      <c r="A16" s="1147" t="s">
        <v>107</v>
      </c>
      <c r="B16" s="1147" t="s">
        <v>107</v>
      </c>
      <c r="C16" s="978"/>
      <c r="D16" s="1148" t="s">
        <v>108</v>
      </c>
      <c r="E16" s="1148"/>
    </row>
    <row r="17" spans="1:5" ht="27.75" customHeight="1">
      <c r="A17" s="1149" t="s">
        <v>926</v>
      </c>
      <c r="B17" s="1149"/>
      <c r="C17" s="53"/>
      <c r="D17" s="1145" t="s">
        <v>927</v>
      </c>
      <c r="E17" s="1145"/>
    </row>
    <row r="18" spans="1:5" ht="33" customHeight="1">
      <c r="A18" s="1142"/>
      <c r="B18" s="1142"/>
      <c r="C18" s="53"/>
      <c r="D18" s="1143"/>
      <c r="E18" s="1143"/>
    </row>
    <row r="19" spans="1:5" ht="32.25" customHeight="1">
      <c r="A19" s="34"/>
      <c r="B19" s="34"/>
      <c r="D19" s="15"/>
    </row>
  </sheetData>
  <mergeCells count="12">
    <mergeCell ref="A18:B18"/>
    <mergeCell ref="D18:E18"/>
    <mergeCell ref="D2:E2"/>
    <mergeCell ref="A2:B2"/>
    <mergeCell ref="D13:E13"/>
    <mergeCell ref="D12:E12"/>
    <mergeCell ref="D17:E17"/>
    <mergeCell ref="A16:B16"/>
    <mergeCell ref="D16:E16"/>
    <mergeCell ref="A17:B17"/>
    <mergeCell ref="A13:B13"/>
    <mergeCell ref="A12:B12"/>
  </mergeCells>
  <printOptions horizontalCentered="1"/>
  <pageMargins left="0" right="0" top="0.74803149606299213" bottom="0" header="0" footer="0"/>
  <pageSetup paperSize="9" scale="95"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E15"/>
  <sheetViews>
    <sheetView rightToLeft="1" view="pageBreakPreview" zoomScaleNormal="100" zoomScaleSheetLayoutView="100" workbookViewId="0">
      <selection activeCell="C13" sqref="C13"/>
    </sheetView>
  </sheetViews>
  <sheetFormatPr defaultColWidth="9.08984375" defaultRowHeight="12.5"/>
  <cols>
    <col min="1" max="1" width="51.36328125" style="7" customWidth="1"/>
    <col min="2" max="2" width="20.90625" style="6" customWidth="1"/>
    <col min="3" max="3" width="24.36328125" style="6" customWidth="1"/>
    <col min="4" max="4" width="20.90625" style="6" customWidth="1"/>
    <col min="5" max="5" width="51.36328125" style="6" customWidth="1"/>
    <col min="6" max="6" width="9.08984375" style="6" customWidth="1"/>
    <col min="7" max="16384" width="9.08984375" style="6"/>
  </cols>
  <sheetData>
    <row r="1" spans="1:5" s="199" customFormat="1" ht="27.75" customHeight="1">
      <c r="A1" s="1464" t="s">
        <v>655</v>
      </c>
      <c r="B1" s="1464"/>
      <c r="C1" s="1464"/>
      <c r="D1" s="1464"/>
      <c r="E1" s="1464"/>
    </row>
    <row r="2" spans="1:5" s="199" customFormat="1" ht="15.5">
      <c r="A2" s="1465" t="s">
        <v>656</v>
      </c>
      <c r="B2" s="1465"/>
      <c r="C2" s="1465"/>
      <c r="D2" s="1465"/>
      <c r="E2" s="1465"/>
    </row>
    <row r="3" spans="1:5" s="199" customFormat="1" ht="25.5" customHeight="1">
      <c r="A3" s="1465">
        <v>2021</v>
      </c>
      <c r="B3" s="1465"/>
      <c r="C3" s="1465"/>
      <c r="D3" s="1465"/>
      <c r="E3" s="1465"/>
    </row>
    <row r="4" spans="1:5" ht="31">
      <c r="A4" s="1466" t="s">
        <v>31</v>
      </c>
      <c r="B4" s="893" t="s">
        <v>32</v>
      </c>
      <c r="C4" s="894" t="s">
        <v>657</v>
      </c>
      <c r="D4" s="895" t="s">
        <v>34</v>
      </c>
      <c r="E4" s="1468" t="s">
        <v>35</v>
      </c>
    </row>
    <row r="5" spans="1:5" ht="26">
      <c r="A5" s="1467"/>
      <c r="B5" s="1065" t="s">
        <v>36</v>
      </c>
      <c r="C5" s="1064" t="s">
        <v>37</v>
      </c>
      <c r="D5" s="1063" t="s">
        <v>38</v>
      </c>
      <c r="E5" s="1469"/>
    </row>
    <row r="6" spans="1:5" ht="34.5" customHeight="1">
      <c r="A6" s="1054" t="s">
        <v>575</v>
      </c>
      <c r="B6" s="1062"/>
      <c r="C6" s="1062"/>
      <c r="D6" s="1062"/>
      <c r="E6" s="1058" t="s">
        <v>576</v>
      </c>
    </row>
    <row r="7" spans="1:5" ht="34.5" customHeight="1">
      <c r="A7" s="1048" t="s">
        <v>579</v>
      </c>
      <c r="B7" s="860"/>
      <c r="C7" s="860"/>
      <c r="D7" s="860"/>
      <c r="E7" s="1059" t="s">
        <v>580</v>
      </c>
    </row>
    <row r="8" spans="1:5" ht="34.5" customHeight="1">
      <c r="A8" s="1055" t="s">
        <v>581</v>
      </c>
      <c r="B8" s="504"/>
      <c r="C8" s="504"/>
      <c r="D8" s="504"/>
      <c r="E8" s="1060" t="s">
        <v>582</v>
      </c>
    </row>
    <row r="9" spans="1:5" ht="34.5" customHeight="1">
      <c r="A9" s="1056" t="s">
        <v>574</v>
      </c>
      <c r="B9" s="860"/>
      <c r="C9" s="860"/>
      <c r="D9" s="860"/>
      <c r="E9" s="1059" t="s">
        <v>39</v>
      </c>
    </row>
    <row r="10" spans="1:5" ht="34.5" customHeight="1">
      <c r="A10" s="1057" t="s">
        <v>577</v>
      </c>
      <c r="B10" s="504"/>
      <c r="C10" s="504"/>
      <c r="D10" s="504"/>
      <c r="E10" s="1060" t="s">
        <v>578</v>
      </c>
    </row>
    <row r="11" spans="1:5" ht="34.5" customHeight="1">
      <c r="A11" s="1056" t="s">
        <v>570</v>
      </c>
      <c r="B11" s="860"/>
      <c r="C11" s="860"/>
      <c r="D11" s="860"/>
      <c r="E11" s="1059" t="s">
        <v>571</v>
      </c>
    </row>
    <row r="12" spans="1:5" ht="42" customHeight="1">
      <c r="A12" s="1055" t="s">
        <v>572</v>
      </c>
      <c r="B12" s="505"/>
      <c r="C12" s="505"/>
      <c r="D12" s="505"/>
      <c r="E12" s="1060" t="s">
        <v>573</v>
      </c>
    </row>
    <row r="13" spans="1:5" ht="34.5" customHeight="1">
      <c r="A13" s="1056" t="s">
        <v>658</v>
      </c>
      <c r="B13" s="861"/>
      <c r="C13" s="861"/>
      <c r="D13" s="861"/>
      <c r="E13" s="1059" t="s">
        <v>659</v>
      </c>
    </row>
    <row r="14" spans="1:5" ht="34.5" customHeight="1">
      <c r="A14" s="1055" t="s">
        <v>660</v>
      </c>
      <c r="B14" s="505"/>
      <c r="C14" s="505"/>
      <c r="D14" s="505"/>
      <c r="E14" s="1061" t="s">
        <v>661</v>
      </c>
    </row>
    <row r="15" spans="1:5" ht="34.5" customHeight="1">
      <c r="A15" s="1056" t="s">
        <v>568</v>
      </c>
      <c r="B15" s="862"/>
      <c r="C15" s="862"/>
      <c r="D15" s="862"/>
      <c r="E15" s="1059" t="s">
        <v>569</v>
      </c>
    </row>
  </sheetData>
  <mergeCells count="5">
    <mergeCell ref="A1:E1"/>
    <mergeCell ref="A2:E2"/>
    <mergeCell ref="A3:E3"/>
    <mergeCell ref="A4:A5"/>
    <mergeCell ref="E4:E5"/>
  </mergeCells>
  <printOptions horizontalCentered="1" verticalCentered="1"/>
  <pageMargins left="0" right="0" top="0.74803149606299213" bottom="0" header="0" footer="0"/>
  <pageSetup paperSize="9" scale="75" orientation="landscape"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F8"/>
  <sheetViews>
    <sheetView rightToLeft="1" view="pageBreakPreview" zoomScaleNormal="100" zoomScaleSheetLayoutView="100" workbookViewId="0">
      <selection activeCell="C13" sqref="C13"/>
    </sheetView>
  </sheetViews>
  <sheetFormatPr defaultColWidth="9.08984375" defaultRowHeight="15.5"/>
  <cols>
    <col min="1" max="1" width="8.90625" style="3" customWidth="1"/>
    <col min="2" max="2" width="25.36328125" style="3" customWidth="1"/>
    <col min="3" max="3" width="26.36328125" style="3" customWidth="1"/>
    <col min="4" max="4" width="23.36328125" style="3" customWidth="1"/>
    <col min="5" max="5" width="25.36328125" style="3" customWidth="1"/>
    <col min="6" max="6" width="20.90625" style="3" customWidth="1"/>
    <col min="7" max="16384" width="9.08984375" style="3"/>
  </cols>
  <sheetData>
    <row r="1" spans="1:6" s="200" customFormat="1" ht="30.75" customHeight="1">
      <c r="A1" s="1470" t="s">
        <v>662</v>
      </c>
      <c r="B1" s="1470"/>
      <c r="C1" s="1470"/>
      <c r="D1" s="1470"/>
      <c r="E1" s="1470"/>
      <c r="F1" s="1470"/>
    </row>
    <row r="2" spans="1:6" s="201" customFormat="1">
      <c r="A2" s="1465" t="s">
        <v>663</v>
      </c>
      <c r="B2" s="1465"/>
      <c r="C2" s="1465"/>
      <c r="D2" s="1465"/>
      <c r="E2" s="1465"/>
      <c r="F2" s="1465"/>
    </row>
    <row r="3" spans="1:6" s="201" customFormat="1" ht="33.75" customHeight="1">
      <c r="A3" s="1471">
        <v>2021</v>
      </c>
      <c r="B3" s="1471"/>
      <c r="C3" s="1471"/>
      <c r="D3" s="1471"/>
      <c r="E3" s="1471"/>
      <c r="F3" s="1471"/>
    </row>
    <row r="4" spans="1:6" ht="44.25" customHeight="1">
      <c r="A4" s="1393" t="s">
        <v>664</v>
      </c>
      <c r="B4" s="1472" t="s">
        <v>665</v>
      </c>
      <c r="C4" s="1473"/>
      <c r="D4" s="1232"/>
      <c r="E4" s="1390" t="s">
        <v>666</v>
      </c>
      <c r="F4" s="1393"/>
    </row>
    <row r="5" spans="1:6" ht="21.75" customHeight="1">
      <c r="A5" s="1393"/>
      <c r="B5" s="1397" t="s">
        <v>667</v>
      </c>
      <c r="C5" s="1398"/>
      <c r="D5" s="1232"/>
      <c r="E5" s="1390" t="s">
        <v>25</v>
      </c>
      <c r="F5" s="1393"/>
    </row>
    <row r="6" spans="1:6" ht="18.5">
      <c r="A6" s="1393"/>
      <c r="B6" s="885" t="s">
        <v>26</v>
      </c>
      <c r="C6" s="885" t="s">
        <v>668</v>
      </c>
      <c r="D6" s="1399" t="s">
        <v>154</v>
      </c>
      <c r="E6" s="1390" t="s">
        <v>27</v>
      </c>
      <c r="F6" s="1393" t="s">
        <v>152</v>
      </c>
    </row>
    <row r="7" spans="1:6">
      <c r="A7" s="1393"/>
      <c r="B7" s="896" t="s">
        <v>28</v>
      </c>
      <c r="C7" s="896" t="s">
        <v>29</v>
      </c>
      <c r="D7" s="1399" t="s">
        <v>155</v>
      </c>
      <c r="E7" s="1390" t="s">
        <v>30</v>
      </c>
      <c r="F7" s="1393" t="s">
        <v>153</v>
      </c>
    </row>
    <row r="8" spans="1:6" s="4" customFormat="1" ht="26.25" customHeight="1">
      <c r="A8" s="678">
        <v>2021</v>
      </c>
      <c r="B8" s="677"/>
      <c r="C8" s="677"/>
      <c r="D8" s="677"/>
      <c r="E8" s="677"/>
      <c r="F8" s="677"/>
    </row>
  </sheetData>
  <mergeCells count="10">
    <mergeCell ref="A1:F1"/>
    <mergeCell ref="A2:F2"/>
    <mergeCell ref="A3:F3"/>
    <mergeCell ref="A4:A7"/>
    <mergeCell ref="B4:C4"/>
    <mergeCell ref="D4:D5"/>
    <mergeCell ref="E4:E7"/>
    <mergeCell ref="F4:F7"/>
    <mergeCell ref="B5:C5"/>
    <mergeCell ref="D6:D7"/>
  </mergeCells>
  <printOptions horizontalCentered="1" verticalCentered="1"/>
  <pageMargins left="0" right="0" top="0.74803149606299213" bottom="0" header="0" footer="0"/>
  <pageSetup paperSize="9" scale="95" fitToHeight="0" orientation="landscape"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F58"/>
  <sheetViews>
    <sheetView rightToLeft="1" view="pageBreakPreview" zoomScaleNormal="60" zoomScaleSheetLayoutView="100" workbookViewId="0">
      <selection activeCell="C13" sqref="C13"/>
    </sheetView>
  </sheetViews>
  <sheetFormatPr defaultColWidth="9.08984375" defaultRowHeight="15.5"/>
  <cols>
    <col min="1" max="1" width="6.08984375" style="47" customWidth="1"/>
    <col min="2" max="2" width="53.36328125" style="3" customWidth="1"/>
    <col min="3" max="4" width="15.26953125" style="3" customWidth="1"/>
    <col min="5" max="5" width="59" style="6" customWidth="1"/>
    <col min="6" max="6" width="6.6328125" style="48" customWidth="1"/>
    <col min="7" max="16384" width="9.08984375" style="3"/>
  </cols>
  <sheetData>
    <row r="1" spans="1:6" s="200" customFormat="1" ht="21">
      <c r="A1" s="1474" t="s">
        <v>669</v>
      </c>
      <c r="B1" s="1474"/>
      <c r="C1" s="1474"/>
      <c r="D1" s="1474"/>
      <c r="E1" s="1474"/>
      <c r="F1" s="1474"/>
    </row>
    <row r="2" spans="1:6" s="200" customFormat="1">
      <c r="A2" s="1475" t="s">
        <v>670</v>
      </c>
      <c r="B2" s="1475"/>
      <c r="C2" s="1475"/>
      <c r="D2" s="1475"/>
      <c r="E2" s="1475"/>
      <c r="F2" s="1475"/>
    </row>
    <row r="3" spans="1:6" s="200" customFormat="1">
      <c r="A3" s="1475">
        <v>2021</v>
      </c>
      <c r="B3" s="1475"/>
      <c r="C3" s="1475"/>
      <c r="D3" s="1475"/>
      <c r="E3" s="1475"/>
      <c r="F3" s="1475"/>
    </row>
    <row r="4" spans="1:6" ht="42">
      <c r="A4" s="1476" t="s">
        <v>157</v>
      </c>
      <c r="B4" s="1478" t="s">
        <v>40</v>
      </c>
      <c r="C4" s="901" t="s">
        <v>41</v>
      </c>
      <c r="D4" s="902" t="s">
        <v>42</v>
      </c>
      <c r="E4" s="1480" t="s">
        <v>43</v>
      </c>
      <c r="F4" s="1482" t="s">
        <v>158</v>
      </c>
    </row>
    <row r="5" spans="1:6" ht="30" customHeight="1">
      <c r="A5" s="1477"/>
      <c r="B5" s="1479"/>
      <c r="C5" s="897" t="s">
        <v>44</v>
      </c>
      <c r="D5" s="898" t="s">
        <v>45</v>
      </c>
      <c r="E5" s="1481"/>
      <c r="F5" s="1483"/>
    </row>
    <row r="6" spans="1:6" ht="18.5">
      <c r="A6" s="1049">
        <v>1</v>
      </c>
      <c r="B6" s="1050" t="s">
        <v>608</v>
      </c>
      <c r="C6" s="1051"/>
      <c r="D6" s="1051"/>
      <c r="E6" s="1052" t="s">
        <v>609</v>
      </c>
      <c r="F6" s="1053">
        <v>1</v>
      </c>
    </row>
    <row r="7" spans="1:6" s="8" customFormat="1" ht="25">
      <c r="A7" s="944">
        <v>1.1000000000000001</v>
      </c>
      <c r="B7" s="969" t="s">
        <v>671</v>
      </c>
      <c r="C7" s="906"/>
      <c r="D7" s="903"/>
      <c r="E7" s="924" t="s">
        <v>46</v>
      </c>
      <c r="F7" s="936">
        <v>1.1000000000000001</v>
      </c>
    </row>
    <row r="8" spans="1:6" s="8" customFormat="1" ht="18.5">
      <c r="A8" s="944">
        <v>1.2</v>
      </c>
      <c r="B8" s="928" t="s">
        <v>47</v>
      </c>
      <c r="C8" s="907"/>
      <c r="D8" s="904"/>
      <c r="E8" s="925" t="s">
        <v>48</v>
      </c>
      <c r="F8" s="936">
        <v>1.2</v>
      </c>
    </row>
    <row r="9" spans="1:6" s="8" customFormat="1" ht="18.5">
      <c r="A9" s="944">
        <v>1.4</v>
      </c>
      <c r="B9" s="929" t="s">
        <v>49</v>
      </c>
      <c r="C9" s="907"/>
      <c r="D9" s="904"/>
      <c r="E9" s="925" t="s">
        <v>50</v>
      </c>
      <c r="F9" s="936">
        <v>1.4</v>
      </c>
    </row>
    <row r="10" spans="1:6" s="8" customFormat="1" ht="18.5">
      <c r="A10" s="944">
        <v>1.5</v>
      </c>
      <c r="B10" s="929" t="s">
        <v>159</v>
      </c>
      <c r="C10" s="907"/>
      <c r="D10" s="904"/>
      <c r="E10" s="925" t="s">
        <v>160</v>
      </c>
      <c r="F10" s="936">
        <v>1.5</v>
      </c>
    </row>
    <row r="11" spans="1:6" s="8" customFormat="1" ht="18.5">
      <c r="A11" s="944">
        <v>1.8</v>
      </c>
      <c r="B11" s="929" t="s">
        <v>65</v>
      </c>
      <c r="C11" s="907"/>
      <c r="D11" s="904"/>
      <c r="E11" s="925" t="s">
        <v>66</v>
      </c>
      <c r="F11" s="936">
        <v>1.8</v>
      </c>
    </row>
    <row r="12" spans="1:6" s="8" customFormat="1" ht="18.5">
      <c r="A12" s="945">
        <v>1.1499999999999999</v>
      </c>
      <c r="B12" s="931" t="s">
        <v>51</v>
      </c>
      <c r="C12" s="908"/>
      <c r="D12" s="905"/>
      <c r="E12" s="927" t="s">
        <v>52</v>
      </c>
      <c r="F12" s="955">
        <v>1.1499999999999999</v>
      </c>
    </row>
    <row r="13" spans="1:6" ht="21">
      <c r="A13" s="952">
        <v>2</v>
      </c>
      <c r="B13" s="954" t="s">
        <v>610</v>
      </c>
      <c r="C13" s="953"/>
      <c r="D13" s="951"/>
      <c r="E13" s="900" t="s">
        <v>611</v>
      </c>
      <c r="F13" s="956">
        <v>2</v>
      </c>
    </row>
    <row r="14" spans="1:6" ht="37">
      <c r="A14" s="943">
        <v>2.1</v>
      </c>
      <c r="B14" s="928" t="s">
        <v>612</v>
      </c>
      <c r="C14" s="948"/>
      <c r="D14" s="907"/>
      <c r="E14" s="924" t="s">
        <v>613</v>
      </c>
      <c r="F14" s="935">
        <v>2.1</v>
      </c>
    </row>
    <row r="15" spans="1:6" ht="18.5">
      <c r="A15" s="944">
        <v>2.2000000000000002</v>
      </c>
      <c r="B15" s="929" t="s">
        <v>59</v>
      </c>
      <c r="C15" s="949"/>
      <c r="D15" s="907"/>
      <c r="E15" s="925" t="s">
        <v>60</v>
      </c>
      <c r="F15" s="936">
        <v>2.2000000000000002</v>
      </c>
    </row>
    <row r="16" spans="1:6" ht="18.5">
      <c r="A16" s="944">
        <v>2.2999999999999998</v>
      </c>
      <c r="B16" s="929" t="s">
        <v>61</v>
      </c>
      <c r="C16" s="949"/>
      <c r="D16" s="907"/>
      <c r="E16" s="925" t="s">
        <v>62</v>
      </c>
      <c r="F16" s="936">
        <v>2.2999999999999998</v>
      </c>
    </row>
    <row r="17" spans="1:6" ht="28.5" customHeight="1">
      <c r="A17" s="944">
        <v>2.4</v>
      </c>
      <c r="B17" s="929" t="s">
        <v>614</v>
      </c>
      <c r="C17" s="949"/>
      <c r="D17" s="907"/>
      <c r="E17" s="925" t="s">
        <v>615</v>
      </c>
      <c r="F17" s="936">
        <v>2.4</v>
      </c>
    </row>
    <row r="18" spans="1:6" ht="18.5">
      <c r="A18" s="944">
        <v>2.5</v>
      </c>
      <c r="B18" s="929" t="s">
        <v>65</v>
      </c>
      <c r="C18" s="949"/>
      <c r="D18" s="907"/>
      <c r="E18" s="925" t="s">
        <v>66</v>
      </c>
      <c r="F18" s="936">
        <v>2.5</v>
      </c>
    </row>
    <row r="19" spans="1:6" ht="18.5">
      <c r="A19" s="945">
        <v>2.7</v>
      </c>
      <c r="B19" s="931" t="s">
        <v>51</v>
      </c>
      <c r="C19" s="950"/>
      <c r="D19" s="908"/>
      <c r="E19" s="927" t="s">
        <v>52</v>
      </c>
      <c r="F19" s="937">
        <v>2.7</v>
      </c>
    </row>
    <row r="20" spans="1:6" ht="37">
      <c r="A20" s="947">
        <v>3</v>
      </c>
      <c r="B20" s="957" t="s">
        <v>616</v>
      </c>
      <c r="C20" s="899"/>
      <c r="D20" s="899"/>
      <c r="E20" s="970" t="s">
        <v>161</v>
      </c>
      <c r="F20" s="946">
        <v>3</v>
      </c>
    </row>
    <row r="21" spans="1:6" ht="25">
      <c r="A21" s="932">
        <v>3.1</v>
      </c>
      <c r="B21" s="928" t="s">
        <v>617</v>
      </c>
      <c r="C21" s="909"/>
      <c r="D21" s="909"/>
      <c r="E21" s="920" t="s">
        <v>69</v>
      </c>
      <c r="F21" s="938">
        <v>3.1</v>
      </c>
    </row>
    <row r="22" spans="1:6" ht="18.5">
      <c r="A22" s="933">
        <v>3.2</v>
      </c>
      <c r="B22" s="916" t="s">
        <v>70</v>
      </c>
      <c r="C22" s="910"/>
      <c r="D22" s="910"/>
      <c r="E22" s="921" t="s">
        <v>71</v>
      </c>
      <c r="F22" s="939">
        <v>3.2</v>
      </c>
    </row>
    <row r="23" spans="1:6" ht="18.5">
      <c r="A23" s="933">
        <v>3.3</v>
      </c>
      <c r="B23" s="916" t="s">
        <v>72</v>
      </c>
      <c r="C23" s="910"/>
      <c r="D23" s="910"/>
      <c r="E23" s="921" t="s">
        <v>73</v>
      </c>
      <c r="F23" s="939">
        <v>3.3</v>
      </c>
    </row>
    <row r="24" spans="1:6" ht="18.5">
      <c r="A24" s="933">
        <v>3.4</v>
      </c>
      <c r="B24" s="916" t="s">
        <v>65</v>
      </c>
      <c r="C24" s="910"/>
      <c r="D24" s="910"/>
      <c r="E24" s="921" t="s">
        <v>74</v>
      </c>
      <c r="F24" s="939">
        <v>3.4</v>
      </c>
    </row>
    <row r="25" spans="1:6" ht="18.5">
      <c r="A25" s="934">
        <v>3.5</v>
      </c>
      <c r="B25" s="917" t="s">
        <v>51</v>
      </c>
      <c r="C25" s="911"/>
      <c r="D25" s="911"/>
      <c r="E25" s="922" t="s">
        <v>75</v>
      </c>
      <c r="F25" s="940">
        <v>3.5</v>
      </c>
    </row>
    <row r="26" spans="1:6" ht="37">
      <c r="A26" s="947">
        <v>6</v>
      </c>
      <c r="B26" s="957" t="s">
        <v>618</v>
      </c>
      <c r="C26" s="899"/>
      <c r="D26" s="899"/>
      <c r="E26" s="970" t="s">
        <v>619</v>
      </c>
      <c r="F26" s="946">
        <v>6</v>
      </c>
    </row>
    <row r="27" spans="1:6" ht="25">
      <c r="A27" s="912">
        <v>6.1</v>
      </c>
      <c r="B27" s="915" t="s">
        <v>76</v>
      </c>
      <c r="C27" s="909"/>
      <c r="D27" s="909"/>
      <c r="E27" s="920" t="s">
        <v>672</v>
      </c>
      <c r="F27" s="971">
        <v>6.1</v>
      </c>
    </row>
    <row r="28" spans="1:6" ht="18.5">
      <c r="A28" s="913">
        <v>6.4</v>
      </c>
      <c r="B28" s="916" t="s">
        <v>77</v>
      </c>
      <c r="C28" s="910"/>
      <c r="D28" s="910"/>
      <c r="E28" s="921" t="s">
        <v>78</v>
      </c>
      <c r="F28" s="972">
        <v>6.4</v>
      </c>
    </row>
    <row r="29" spans="1:6" ht="18.5">
      <c r="A29" s="913">
        <v>6.5</v>
      </c>
      <c r="B29" s="916" t="s">
        <v>79</v>
      </c>
      <c r="C29" s="910"/>
      <c r="D29" s="910"/>
      <c r="E29" s="921" t="s">
        <v>80</v>
      </c>
      <c r="F29" s="918">
        <v>6.5</v>
      </c>
    </row>
    <row r="30" spans="1:6" ht="18.5">
      <c r="A30" s="913">
        <v>6.6</v>
      </c>
      <c r="B30" s="916" t="s">
        <v>65</v>
      </c>
      <c r="C30" s="910"/>
      <c r="D30" s="910"/>
      <c r="E30" s="921" t="s">
        <v>74</v>
      </c>
      <c r="F30" s="919">
        <v>6.6</v>
      </c>
    </row>
    <row r="31" spans="1:6" ht="18.5">
      <c r="A31" s="914">
        <v>6.8</v>
      </c>
      <c r="B31" s="959" t="s">
        <v>51</v>
      </c>
      <c r="C31" s="960"/>
      <c r="D31" s="960"/>
      <c r="E31" s="922" t="s">
        <v>52</v>
      </c>
      <c r="F31" s="973">
        <v>6.8</v>
      </c>
    </row>
    <row r="32" spans="1:6" ht="18.5">
      <c r="A32" s="958">
        <v>9</v>
      </c>
      <c r="B32" s="961" t="s">
        <v>620</v>
      </c>
      <c r="C32" s="962"/>
      <c r="D32" s="962"/>
      <c r="E32" s="963" t="s">
        <v>621</v>
      </c>
      <c r="F32" s="964">
        <v>9</v>
      </c>
    </row>
    <row r="33" spans="1:6" ht="18.5">
      <c r="A33" s="932">
        <v>9.1</v>
      </c>
      <c r="B33" s="915" t="s">
        <v>162</v>
      </c>
      <c r="C33" s="909"/>
      <c r="D33" s="909"/>
      <c r="E33" s="920" t="s">
        <v>163</v>
      </c>
      <c r="F33" s="938">
        <v>9.1</v>
      </c>
    </row>
    <row r="34" spans="1:6" ht="18.5">
      <c r="A34" s="933">
        <v>9.1999999999999993</v>
      </c>
      <c r="B34" s="916" t="s">
        <v>164</v>
      </c>
      <c r="C34" s="910"/>
      <c r="D34" s="910"/>
      <c r="E34" s="921" t="s">
        <v>165</v>
      </c>
      <c r="F34" s="939">
        <v>9.1999999999999993</v>
      </c>
    </row>
    <row r="35" spans="1:6" ht="18.5">
      <c r="A35" s="933">
        <v>9.3000000000000007</v>
      </c>
      <c r="B35" s="916" t="s">
        <v>166</v>
      </c>
      <c r="C35" s="910"/>
      <c r="D35" s="910"/>
      <c r="E35" s="921" t="s">
        <v>167</v>
      </c>
      <c r="F35" s="939">
        <v>9.3000000000000007</v>
      </c>
    </row>
    <row r="36" spans="1:6" ht="18.5">
      <c r="A36" s="933">
        <v>9.4</v>
      </c>
      <c r="B36" s="916" t="s">
        <v>81</v>
      </c>
      <c r="C36" s="910"/>
      <c r="D36" s="910"/>
      <c r="E36" s="921" t="s">
        <v>82</v>
      </c>
      <c r="F36" s="939">
        <v>9.4</v>
      </c>
    </row>
    <row r="37" spans="1:6" ht="18.5">
      <c r="A37" s="933">
        <v>9.5</v>
      </c>
      <c r="B37" s="916" t="s">
        <v>168</v>
      </c>
      <c r="C37" s="910"/>
      <c r="D37" s="910"/>
      <c r="E37" s="921" t="s">
        <v>169</v>
      </c>
      <c r="F37" s="939">
        <v>9.5</v>
      </c>
    </row>
    <row r="38" spans="1:6" ht="18.5">
      <c r="A38" s="933">
        <v>9.6</v>
      </c>
      <c r="B38" s="916" t="s">
        <v>170</v>
      </c>
      <c r="C38" s="910"/>
      <c r="D38" s="910"/>
      <c r="E38" s="921" t="s">
        <v>171</v>
      </c>
      <c r="F38" s="939">
        <v>9.6</v>
      </c>
    </row>
    <row r="39" spans="1:6" ht="18.5">
      <c r="A39" s="933">
        <v>9.9</v>
      </c>
      <c r="B39" s="916" t="s">
        <v>172</v>
      </c>
      <c r="C39" s="910"/>
      <c r="D39" s="910"/>
      <c r="E39" s="921" t="s">
        <v>173</v>
      </c>
      <c r="F39" s="939">
        <v>9.9</v>
      </c>
    </row>
    <row r="40" spans="1:6" ht="18.5">
      <c r="A40" s="942">
        <v>9.15</v>
      </c>
      <c r="B40" s="917" t="s">
        <v>174</v>
      </c>
      <c r="C40" s="911"/>
      <c r="D40" s="911"/>
      <c r="E40" s="922" t="s">
        <v>175</v>
      </c>
      <c r="F40" s="941">
        <v>9.15</v>
      </c>
    </row>
    <row r="41" spans="1:6" ht="18.5">
      <c r="A41" s="965">
        <v>10</v>
      </c>
      <c r="B41" s="957" t="s">
        <v>622</v>
      </c>
      <c r="C41" s="966"/>
      <c r="D41" s="966"/>
      <c r="E41" s="967" t="s">
        <v>623</v>
      </c>
      <c r="F41" s="968">
        <v>10</v>
      </c>
    </row>
    <row r="42" spans="1:6" ht="18.5">
      <c r="A42" s="932">
        <v>10.1</v>
      </c>
      <c r="B42" s="915" t="s">
        <v>624</v>
      </c>
      <c r="C42" s="909"/>
      <c r="D42" s="909"/>
      <c r="E42" s="920" t="s">
        <v>176</v>
      </c>
      <c r="F42" s="938">
        <v>10.1</v>
      </c>
    </row>
    <row r="43" spans="1:6" ht="18.5">
      <c r="A43" s="933">
        <v>10.199999999999999</v>
      </c>
      <c r="B43" s="916" t="s">
        <v>83</v>
      </c>
      <c r="C43" s="910"/>
      <c r="D43" s="910"/>
      <c r="E43" s="921" t="s">
        <v>84</v>
      </c>
      <c r="F43" s="939">
        <v>10.199999999999999</v>
      </c>
    </row>
    <row r="44" spans="1:6" ht="18.5">
      <c r="A44" s="933">
        <v>10.3</v>
      </c>
      <c r="B44" s="923" t="s">
        <v>625</v>
      </c>
      <c r="C44" s="910"/>
      <c r="D44" s="910"/>
      <c r="E44" s="921" t="s">
        <v>85</v>
      </c>
      <c r="F44" s="939">
        <v>10.3</v>
      </c>
    </row>
    <row r="45" spans="1:6" ht="18.5">
      <c r="A45" s="934">
        <v>10.4</v>
      </c>
      <c r="B45" s="917" t="s">
        <v>177</v>
      </c>
      <c r="C45" s="911"/>
      <c r="D45" s="911"/>
      <c r="E45" s="922" t="s">
        <v>178</v>
      </c>
      <c r="F45" s="940">
        <v>10.4</v>
      </c>
    </row>
    <row r="46" spans="1:6" ht="18.5">
      <c r="A46" s="965">
        <v>12</v>
      </c>
      <c r="B46" s="957" t="s">
        <v>626</v>
      </c>
      <c r="C46" s="966"/>
      <c r="D46" s="966"/>
      <c r="E46" s="967" t="s">
        <v>627</v>
      </c>
      <c r="F46" s="968">
        <v>12</v>
      </c>
    </row>
    <row r="47" spans="1:6" ht="18.5">
      <c r="A47" s="932">
        <v>12.1</v>
      </c>
      <c r="B47" s="928" t="s">
        <v>63</v>
      </c>
      <c r="C47" s="906"/>
      <c r="D47" s="906"/>
      <c r="E47" s="924" t="s">
        <v>64</v>
      </c>
      <c r="F47" s="935">
        <v>12.1</v>
      </c>
    </row>
    <row r="48" spans="1:6" ht="17.25" customHeight="1">
      <c r="A48" s="933">
        <v>12.2</v>
      </c>
      <c r="B48" s="929" t="s">
        <v>53</v>
      </c>
      <c r="C48" s="907"/>
      <c r="D48" s="907"/>
      <c r="E48" s="925" t="s">
        <v>54</v>
      </c>
      <c r="F48" s="936">
        <v>12.2</v>
      </c>
    </row>
    <row r="49" spans="1:6" ht="37">
      <c r="A49" s="933">
        <v>12.3</v>
      </c>
      <c r="B49" s="929" t="s">
        <v>55</v>
      </c>
      <c r="C49" s="907"/>
      <c r="D49" s="907"/>
      <c r="E49" s="926" t="s">
        <v>56</v>
      </c>
      <c r="F49" s="936">
        <v>12.3</v>
      </c>
    </row>
    <row r="50" spans="1:6" ht="25">
      <c r="A50" s="933">
        <v>12.5</v>
      </c>
      <c r="B50" s="929" t="s">
        <v>57</v>
      </c>
      <c r="C50" s="907"/>
      <c r="D50" s="907"/>
      <c r="E50" s="925" t="s">
        <v>58</v>
      </c>
      <c r="F50" s="936">
        <v>12.5</v>
      </c>
    </row>
    <row r="51" spans="1:6" ht="18.5">
      <c r="A51" s="933">
        <v>12.6</v>
      </c>
      <c r="B51" s="930" t="s">
        <v>67</v>
      </c>
      <c r="C51" s="907"/>
      <c r="D51" s="907"/>
      <c r="E51" s="925" t="s">
        <v>68</v>
      </c>
      <c r="F51" s="936">
        <v>12.6</v>
      </c>
    </row>
    <row r="52" spans="1:6" ht="25">
      <c r="A52" s="934">
        <v>12.7</v>
      </c>
      <c r="B52" s="931" t="s">
        <v>673</v>
      </c>
      <c r="C52" s="908"/>
      <c r="D52" s="908"/>
      <c r="E52" s="927" t="s">
        <v>674</v>
      </c>
      <c r="F52" s="937">
        <v>12.7</v>
      </c>
    </row>
    <row r="53" spans="1:6" ht="18.5">
      <c r="A53" s="965"/>
      <c r="B53" s="957" t="s">
        <v>675</v>
      </c>
      <c r="C53" s="966"/>
      <c r="D53" s="966"/>
      <c r="E53" s="967" t="s">
        <v>676</v>
      </c>
      <c r="F53" s="968"/>
    </row>
    <row r="54" spans="1:6">
      <c r="A54" s="1485" t="s">
        <v>677</v>
      </c>
      <c r="B54" s="1485"/>
      <c r="C54" s="1485"/>
      <c r="D54" s="1486" t="s">
        <v>678</v>
      </c>
      <c r="E54" s="1487"/>
      <c r="F54" s="1487"/>
    </row>
    <row r="55" spans="1:6">
      <c r="A55" s="1488" t="s">
        <v>679</v>
      </c>
      <c r="B55" s="1488"/>
      <c r="C55" s="1488"/>
      <c r="D55" s="1487" t="s">
        <v>680</v>
      </c>
      <c r="E55" s="1487"/>
      <c r="F55" s="1487"/>
    </row>
    <row r="56" spans="1:6">
      <c r="A56" s="1488" t="s">
        <v>681</v>
      </c>
      <c r="B56" s="1489"/>
      <c r="C56" s="1489"/>
      <c r="D56" s="1486" t="s">
        <v>682</v>
      </c>
      <c r="E56" s="1487"/>
      <c r="F56" s="1487"/>
    </row>
    <row r="57" spans="1:6">
      <c r="A57" s="1484" t="s">
        <v>808</v>
      </c>
      <c r="B57" s="1484"/>
      <c r="C57" s="1484"/>
      <c r="D57" s="705"/>
      <c r="E57" s="705"/>
      <c r="F57" s="48" t="s">
        <v>809</v>
      </c>
    </row>
    <row r="58" spans="1:6">
      <c r="E58" s="3"/>
    </row>
  </sheetData>
  <mergeCells count="14">
    <mergeCell ref="A57:C57"/>
    <mergeCell ref="A54:C54"/>
    <mergeCell ref="D54:F54"/>
    <mergeCell ref="A55:C55"/>
    <mergeCell ref="D55:F55"/>
    <mergeCell ref="A56:C56"/>
    <mergeCell ref="D56:F56"/>
    <mergeCell ref="A1:F1"/>
    <mergeCell ref="A2:F2"/>
    <mergeCell ref="A3:F3"/>
    <mergeCell ref="A4:A5"/>
    <mergeCell ref="B4:B5"/>
    <mergeCell ref="E4:E5"/>
    <mergeCell ref="F4:F5"/>
  </mergeCells>
  <printOptions horizontalCentered="1" verticalCentered="1"/>
  <pageMargins left="0" right="0" top="0.74803149606299213" bottom="0" header="0" footer="0"/>
  <pageSetup paperSize="9" scale="85" fitToHeight="0" orientation="landscape" r:id="rId1"/>
  <rowBreaks count="2" manualBreakCount="2">
    <brk id="25" max="5" man="1"/>
    <brk id="45" max="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dimension ref="A1:E31"/>
  <sheetViews>
    <sheetView rightToLeft="1" view="pageBreakPreview" zoomScaleNormal="100" zoomScaleSheetLayoutView="100" workbookViewId="0">
      <selection activeCell="C13" sqref="C13"/>
    </sheetView>
  </sheetViews>
  <sheetFormatPr defaultColWidth="9" defaultRowHeight="12.5"/>
  <cols>
    <col min="1" max="1" width="5.36328125" style="227" customWidth="1"/>
    <col min="2" max="2" width="35.6328125" style="227" customWidth="1"/>
    <col min="3" max="3" width="10.90625" style="227" customWidth="1"/>
    <col min="4" max="4" width="35.6328125" style="227" customWidth="1"/>
    <col min="5" max="5" width="8.90625" style="227" customWidth="1"/>
    <col min="6" max="16384" width="9" style="227"/>
  </cols>
  <sheetData>
    <row r="1" spans="1:5" s="225" customFormat="1" ht="33" customHeight="1">
      <c r="B1" s="226"/>
      <c r="C1" s="226"/>
      <c r="D1" s="226"/>
    </row>
    <row r="2" spans="1:5" ht="20.149999999999999" customHeight="1">
      <c r="A2" s="1155" t="s">
        <v>205</v>
      </c>
      <c r="B2" s="1156"/>
      <c r="C2" s="411" t="s">
        <v>485</v>
      </c>
      <c r="D2" s="1151" t="s">
        <v>206</v>
      </c>
      <c r="E2" s="1152"/>
    </row>
    <row r="3" spans="1:5" ht="20.149999999999999" customHeight="1" thickBot="1">
      <c r="A3" s="1157"/>
      <c r="B3" s="1158"/>
      <c r="C3" s="412" t="s">
        <v>484</v>
      </c>
      <c r="D3" s="1153"/>
      <c r="E3" s="1154"/>
    </row>
    <row r="4" spans="1:5" ht="20.25" customHeight="1" thickBot="1">
      <c r="A4" s="1165" t="s">
        <v>201</v>
      </c>
      <c r="B4" s="1166"/>
      <c r="C4" s="147" t="s">
        <v>304</v>
      </c>
      <c r="D4" s="1171" t="s">
        <v>202</v>
      </c>
      <c r="E4" s="1172"/>
    </row>
    <row r="5" spans="1:5" s="225" customFormat="1" ht="20.25" customHeight="1" thickBot="1">
      <c r="A5" s="1165" t="s">
        <v>214</v>
      </c>
      <c r="B5" s="1166"/>
      <c r="C5" s="147" t="s">
        <v>200</v>
      </c>
      <c r="D5" s="1171" t="s">
        <v>115</v>
      </c>
      <c r="E5" s="1172"/>
    </row>
    <row r="6" spans="1:5" s="228" customFormat="1" ht="20.25" customHeight="1" thickBot="1">
      <c r="A6" s="1165" t="s">
        <v>204</v>
      </c>
      <c r="B6" s="1166"/>
      <c r="C6" s="147" t="s">
        <v>217</v>
      </c>
      <c r="D6" s="1171" t="s">
        <v>305</v>
      </c>
      <c r="E6" s="1172"/>
    </row>
    <row r="7" spans="1:5" s="225" customFormat="1" ht="20.25" customHeight="1" thickBot="1">
      <c r="A7" s="1165" t="s">
        <v>309</v>
      </c>
      <c r="B7" s="1166"/>
      <c r="C7" s="147" t="s">
        <v>380</v>
      </c>
      <c r="D7" s="1171" t="s">
        <v>220</v>
      </c>
      <c r="E7" s="1172"/>
    </row>
    <row r="8" spans="1:5" ht="20.25" customHeight="1" thickBot="1">
      <c r="A8" s="1165" t="s">
        <v>284</v>
      </c>
      <c r="B8" s="1166"/>
      <c r="C8" s="147" t="s">
        <v>381</v>
      </c>
      <c r="D8" s="1171" t="s">
        <v>298</v>
      </c>
      <c r="E8" s="1172"/>
    </row>
    <row r="9" spans="1:5" s="225" customFormat="1" ht="20.25" customHeight="1" thickBot="1">
      <c r="A9" s="1165" t="s">
        <v>516</v>
      </c>
      <c r="B9" s="1166"/>
      <c r="C9" s="147" t="s">
        <v>382</v>
      </c>
      <c r="D9" s="1171" t="s">
        <v>517</v>
      </c>
      <c r="E9" s="1172"/>
    </row>
    <row r="10" spans="1:5" s="228" customFormat="1" ht="20.25" customHeight="1" thickBot="1">
      <c r="A10" s="1163" t="s">
        <v>360</v>
      </c>
      <c r="B10" s="1164"/>
      <c r="C10" s="147" t="s">
        <v>383</v>
      </c>
      <c r="D10" s="1171" t="s">
        <v>361</v>
      </c>
      <c r="E10" s="1172"/>
    </row>
    <row r="11" spans="1:5" s="225" customFormat="1" ht="32.25" customHeight="1" thickBot="1">
      <c r="A11" s="1159" t="s">
        <v>770</v>
      </c>
      <c r="B11" s="1160"/>
      <c r="C11" s="979"/>
      <c r="D11" s="1173" t="s">
        <v>373</v>
      </c>
      <c r="E11" s="1174"/>
    </row>
    <row r="12" spans="1:5" s="228" customFormat="1" ht="51" customHeight="1" thickBot="1">
      <c r="A12" s="229"/>
      <c r="B12" s="219" t="s">
        <v>375</v>
      </c>
      <c r="C12" s="132" t="s">
        <v>848</v>
      </c>
      <c r="D12" s="133" t="s">
        <v>374</v>
      </c>
      <c r="E12" s="230"/>
    </row>
    <row r="13" spans="1:5" s="225" customFormat="1" ht="58.5" customHeight="1" thickBot="1">
      <c r="A13" s="229"/>
      <c r="B13" s="219" t="s">
        <v>376</v>
      </c>
      <c r="C13" s="132" t="s">
        <v>849</v>
      </c>
      <c r="D13" s="133" t="s">
        <v>377</v>
      </c>
      <c r="E13" s="135"/>
    </row>
    <row r="14" spans="1:5" s="225" customFormat="1" ht="62.25" customHeight="1" thickBot="1">
      <c r="A14" s="229"/>
      <c r="B14" s="219" t="s">
        <v>378</v>
      </c>
      <c r="C14" s="132" t="s">
        <v>850</v>
      </c>
      <c r="D14" s="133" t="s">
        <v>379</v>
      </c>
      <c r="E14" s="135"/>
    </row>
    <row r="15" spans="1:5" s="225" customFormat="1" ht="32.25" customHeight="1" thickBot="1">
      <c r="A15" s="1159" t="s">
        <v>399</v>
      </c>
      <c r="B15" s="1160"/>
      <c r="C15" s="979" t="s">
        <v>851</v>
      </c>
      <c r="D15" s="1167" t="s">
        <v>435</v>
      </c>
      <c r="E15" s="1168"/>
    </row>
    <row r="16" spans="1:5" s="225" customFormat="1" ht="33.75" customHeight="1" thickBot="1">
      <c r="A16" s="1159" t="s">
        <v>562</v>
      </c>
      <c r="B16" s="1160"/>
      <c r="C16" s="979" t="s">
        <v>852</v>
      </c>
      <c r="D16" s="1167" t="s">
        <v>451</v>
      </c>
      <c r="E16" s="1168"/>
    </row>
    <row r="17" spans="1:5" s="228" customFormat="1" ht="38" thickBot="1">
      <c r="A17" s="134"/>
      <c r="B17" s="219" t="s">
        <v>853</v>
      </c>
      <c r="C17" s="132" t="s">
        <v>855</v>
      </c>
      <c r="D17" s="133" t="s">
        <v>854</v>
      </c>
      <c r="E17" s="135"/>
    </row>
    <row r="18" spans="1:5" s="228" customFormat="1" ht="45.75" customHeight="1" thickBot="1">
      <c r="A18" s="1159" t="s">
        <v>400</v>
      </c>
      <c r="B18" s="1160"/>
      <c r="C18" s="979" t="s">
        <v>856</v>
      </c>
      <c r="D18" s="1167" t="s">
        <v>501</v>
      </c>
      <c r="E18" s="1168"/>
    </row>
    <row r="19" spans="1:5" s="228" customFormat="1" ht="35.25" customHeight="1" thickBot="1">
      <c r="A19" s="1159" t="s">
        <v>401</v>
      </c>
      <c r="B19" s="1160"/>
      <c r="C19" s="979" t="s">
        <v>857</v>
      </c>
      <c r="D19" s="1167" t="s">
        <v>500</v>
      </c>
      <c r="E19" s="1168"/>
    </row>
    <row r="20" spans="1:5" s="225" customFormat="1" ht="35.25" customHeight="1" thickBot="1">
      <c r="A20" s="1159" t="s">
        <v>563</v>
      </c>
      <c r="B20" s="1160"/>
      <c r="C20" s="979" t="s">
        <v>858</v>
      </c>
      <c r="D20" s="1167" t="s">
        <v>499</v>
      </c>
      <c r="E20" s="1168"/>
    </row>
    <row r="21" spans="1:5" s="225" customFormat="1" ht="25" customHeight="1" thickBot="1">
      <c r="A21" s="1161" t="s">
        <v>307</v>
      </c>
      <c r="B21" s="1162"/>
      <c r="C21" s="132"/>
      <c r="D21" s="1169" t="s">
        <v>387</v>
      </c>
      <c r="E21" s="1170"/>
    </row>
    <row r="22" spans="1:5" s="228" customFormat="1" ht="25" customHeight="1">
      <c r="A22" s="136"/>
      <c r="B22" s="222" t="s">
        <v>306</v>
      </c>
      <c r="C22" s="223" t="s">
        <v>859</v>
      </c>
      <c r="D22" s="224" t="s">
        <v>847</v>
      </c>
      <c r="E22" s="137"/>
    </row>
    <row r="23" spans="1:5" ht="23.25" customHeight="1">
      <c r="A23" s="225"/>
      <c r="B23" s="61"/>
      <c r="C23" s="62"/>
      <c r="D23" s="63"/>
      <c r="E23" s="225"/>
    </row>
    <row r="29" spans="1:5" ht="18" customHeight="1"/>
    <row r="30" spans="1:5" ht="28.5" customHeight="1"/>
    <row r="31" spans="1:5" ht="18" customHeight="1"/>
  </sheetData>
  <mergeCells count="30">
    <mergeCell ref="D4:E4"/>
    <mergeCell ref="D7:E7"/>
    <mergeCell ref="A4:B4"/>
    <mergeCell ref="A7:B7"/>
    <mergeCell ref="A5:B5"/>
    <mergeCell ref="D5:E5"/>
    <mergeCell ref="A8:B8"/>
    <mergeCell ref="D19:E19"/>
    <mergeCell ref="D18:E18"/>
    <mergeCell ref="D15:E15"/>
    <mergeCell ref="D6:E6"/>
    <mergeCell ref="D8:E8"/>
    <mergeCell ref="A9:B9"/>
    <mergeCell ref="D9:E9"/>
    <mergeCell ref="D2:E3"/>
    <mergeCell ref="A2:B3"/>
    <mergeCell ref="A19:B19"/>
    <mergeCell ref="A20:B20"/>
    <mergeCell ref="A21:B21"/>
    <mergeCell ref="A10:B10"/>
    <mergeCell ref="A6:B6"/>
    <mergeCell ref="A11:B11"/>
    <mergeCell ref="A18:B18"/>
    <mergeCell ref="A16:B16"/>
    <mergeCell ref="A15:B15"/>
    <mergeCell ref="D20:E20"/>
    <mergeCell ref="D21:E21"/>
    <mergeCell ref="D10:E10"/>
    <mergeCell ref="D11:E11"/>
    <mergeCell ref="D16:E16"/>
  </mergeCells>
  <printOptions horizontalCentered="1"/>
  <pageMargins left="0" right="0" top="0.74803149606299213" bottom="0" header="0" footer="0"/>
  <pageSetup paperSize="9" scale="94"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D73"/>
  <sheetViews>
    <sheetView rightToLeft="1" view="pageBreakPreview" topLeftCell="A16" zoomScaleNormal="100" zoomScaleSheetLayoutView="100" workbookViewId="0">
      <selection activeCell="C13" sqref="C13"/>
    </sheetView>
  </sheetViews>
  <sheetFormatPr defaultColWidth="9" defaultRowHeight="12.5"/>
  <cols>
    <col min="1" max="1" width="39.08984375" style="57" customWidth="1"/>
    <col min="2" max="3" width="9.08984375" style="57" customWidth="1"/>
    <col min="4" max="4" width="40" style="57" customWidth="1"/>
    <col min="5" max="16384" width="9" style="57"/>
  </cols>
  <sheetData>
    <row r="1" spans="1:4" ht="33" customHeight="1">
      <c r="A1" s="131"/>
      <c r="B1" s="59"/>
      <c r="C1" s="59"/>
      <c r="D1" s="130"/>
    </row>
    <row r="2" spans="1:4" ht="20.149999999999999" customHeight="1">
      <c r="A2" s="1155" t="s">
        <v>196</v>
      </c>
      <c r="B2" s="438" t="s">
        <v>487</v>
      </c>
      <c r="C2" s="411" t="s">
        <v>485</v>
      </c>
      <c r="D2" s="1152" t="s">
        <v>197</v>
      </c>
    </row>
    <row r="3" spans="1:4" ht="20.149999999999999" customHeight="1" thickBot="1">
      <c r="A3" s="1157"/>
      <c r="B3" s="439" t="s">
        <v>486</v>
      </c>
      <c r="C3" s="440" t="s">
        <v>484</v>
      </c>
      <c r="D3" s="1154"/>
    </row>
    <row r="4" spans="1:4" s="96" customFormat="1" ht="10.5" customHeight="1" thickBot="1">
      <c r="A4" s="97"/>
      <c r="B4" s="98"/>
      <c r="C4" s="99"/>
      <c r="D4" s="100"/>
    </row>
    <row r="5" spans="1:4" ht="44.25" customHeight="1" thickBot="1">
      <c r="A5" s="436" t="s">
        <v>308</v>
      </c>
      <c r="B5" s="435"/>
      <c r="C5" s="435"/>
      <c r="D5" s="437" t="s">
        <v>373</v>
      </c>
    </row>
    <row r="6" spans="1:4" ht="36.75" customHeight="1" thickBot="1">
      <c r="A6" s="101" t="s">
        <v>929</v>
      </c>
      <c r="B6" s="102" t="s">
        <v>198</v>
      </c>
      <c r="C6" s="102" t="s">
        <v>860</v>
      </c>
      <c r="D6" s="103" t="s">
        <v>959</v>
      </c>
    </row>
    <row r="7" spans="1:4" ht="56" thickBot="1">
      <c r="A7" s="980" t="s">
        <v>930</v>
      </c>
      <c r="B7" s="981" t="s">
        <v>199</v>
      </c>
      <c r="C7" s="981" t="s">
        <v>862</v>
      </c>
      <c r="D7" s="982" t="s">
        <v>958</v>
      </c>
    </row>
    <row r="8" spans="1:4" ht="74.5" thickBot="1">
      <c r="A8" s="101" t="s">
        <v>931</v>
      </c>
      <c r="B8" s="102" t="s">
        <v>310</v>
      </c>
      <c r="C8" s="102" t="s">
        <v>864</v>
      </c>
      <c r="D8" s="103" t="s">
        <v>957</v>
      </c>
    </row>
    <row r="9" spans="1:4" ht="56" thickBot="1">
      <c r="A9" s="980" t="s">
        <v>960</v>
      </c>
      <c r="B9" s="981" t="s">
        <v>304</v>
      </c>
      <c r="C9" s="981" t="s">
        <v>866</v>
      </c>
      <c r="D9" s="982" t="s">
        <v>956</v>
      </c>
    </row>
    <row r="10" spans="1:4" ht="56" thickBot="1">
      <c r="A10" s="101" t="s">
        <v>961</v>
      </c>
      <c r="B10" s="102" t="s">
        <v>200</v>
      </c>
      <c r="C10" s="102" t="s">
        <v>867</v>
      </c>
      <c r="D10" s="103" t="s">
        <v>955</v>
      </c>
    </row>
    <row r="11" spans="1:4" ht="56" thickBot="1">
      <c r="A11" s="980" t="s">
        <v>932</v>
      </c>
      <c r="B11" s="981" t="s">
        <v>311</v>
      </c>
      <c r="C11" s="981" t="s">
        <v>868</v>
      </c>
      <c r="D11" s="982" t="s">
        <v>954</v>
      </c>
    </row>
    <row r="12" spans="1:4" ht="56" thickBot="1">
      <c r="A12" s="101" t="s">
        <v>933</v>
      </c>
      <c r="B12" s="102" t="s">
        <v>217</v>
      </c>
      <c r="C12" s="102" t="s">
        <v>870</v>
      </c>
      <c r="D12" s="103" t="s">
        <v>953</v>
      </c>
    </row>
    <row r="13" spans="1:4" ht="44.25" customHeight="1" thickBot="1">
      <c r="A13" s="436" t="s">
        <v>399</v>
      </c>
      <c r="B13" s="435"/>
      <c r="C13" s="435"/>
      <c r="D13" s="437" t="s">
        <v>435</v>
      </c>
    </row>
    <row r="14" spans="1:4" ht="49.5" customHeight="1" thickBot="1">
      <c r="A14" s="101" t="s">
        <v>934</v>
      </c>
      <c r="B14" s="102" t="s">
        <v>380</v>
      </c>
      <c r="C14" s="102" t="s">
        <v>872</v>
      </c>
      <c r="D14" s="103" t="s">
        <v>952</v>
      </c>
    </row>
    <row r="15" spans="1:4" ht="61.5" customHeight="1" thickBot="1">
      <c r="A15" s="980" t="s">
        <v>935</v>
      </c>
      <c r="B15" s="981" t="s">
        <v>312</v>
      </c>
      <c r="C15" s="981" t="s">
        <v>875</v>
      </c>
      <c r="D15" s="982" t="s">
        <v>951</v>
      </c>
    </row>
    <row r="16" spans="1:4" ht="43.5" customHeight="1" thickBot="1">
      <c r="A16" s="101" t="s">
        <v>936</v>
      </c>
      <c r="B16" s="102" t="s">
        <v>313</v>
      </c>
      <c r="C16" s="102" t="s">
        <v>878</v>
      </c>
      <c r="D16" s="103" t="s">
        <v>950</v>
      </c>
    </row>
    <row r="17" spans="1:4" ht="61.5" customHeight="1" thickBot="1">
      <c r="A17" s="980" t="s">
        <v>937</v>
      </c>
      <c r="B17" s="981" t="s">
        <v>381</v>
      </c>
      <c r="C17" s="981" t="s">
        <v>882</v>
      </c>
      <c r="D17" s="982" t="s">
        <v>949</v>
      </c>
    </row>
    <row r="18" spans="1:4" ht="38" thickBot="1">
      <c r="A18" s="101" t="s">
        <v>938</v>
      </c>
      <c r="B18" s="102" t="s">
        <v>382</v>
      </c>
      <c r="C18" s="102" t="s">
        <v>883</v>
      </c>
      <c r="D18" s="103" t="s">
        <v>948</v>
      </c>
    </row>
    <row r="19" spans="1:4" ht="56" thickBot="1">
      <c r="A19" s="980" t="s">
        <v>939</v>
      </c>
      <c r="B19" s="981" t="s">
        <v>383</v>
      </c>
      <c r="C19" s="981" t="s">
        <v>884</v>
      </c>
      <c r="D19" s="982" t="s">
        <v>947</v>
      </c>
    </row>
    <row r="20" spans="1:4" ht="56" thickBot="1">
      <c r="A20" s="101" t="s">
        <v>962</v>
      </c>
      <c r="B20" s="102" t="s">
        <v>384</v>
      </c>
      <c r="C20" s="102" t="s">
        <v>886</v>
      </c>
      <c r="D20" s="103" t="s">
        <v>946</v>
      </c>
    </row>
    <row r="21" spans="1:4" ht="6.75" customHeight="1" thickBot="1">
      <c r="A21" s="105"/>
      <c r="B21" s="106"/>
      <c r="C21" s="106"/>
      <c r="D21" s="107"/>
    </row>
    <row r="22" spans="1:4" ht="44.25" customHeight="1" thickBot="1">
      <c r="A22" s="436" t="s">
        <v>562</v>
      </c>
      <c r="B22" s="435"/>
      <c r="C22" s="435"/>
      <c r="D22" s="437" t="s">
        <v>754</v>
      </c>
    </row>
    <row r="23" spans="1:4" ht="56" thickBot="1">
      <c r="A23" s="101" t="s">
        <v>940</v>
      </c>
      <c r="B23" s="102" t="s">
        <v>385</v>
      </c>
      <c r="C23" s="102" t="s">
        <v>888</v>
      </c>
      <c r="D23" s="103" t="s">
        <v>945</v>
      </c>
    </row>
    <row r="24" spans="1:4" ht="15.75" customHeight="1" thickBot="1">
      <c r="A24" s="105"/>
      <c r="B24" s="106"/>
      <c r="C24" s="106"/>
      <c r="D24" s="107"/>
    </row>
    <row r="25" spans="1:4" ht="44.25" customHeight="1" thickBot="1">
      <c r="A25" s="436" t="s">
        <v>400</v>
      </c>
      <c r="B25" s="435"/>
      <c r="C25" s="435"/>
      <c r="D25" s="437" t="s">
        <v>501</v>
      </c>
    </row>
    <row r="26" spans="1:4" ht="50.25" customHeight="1" thickBot="1">
      <c r="A26" s="1107" t="s">
        <v>1017</v>
      </c>
      <c r="B26" s="102" t="s">
        <v>386</v>
      </c>
      <c r="C26" s="102" t="s">
        <v>889</v>
      </c>
      <c r="D26" s="103" t="s">
        <v>1018</v>
      </c>
    </row>
    <row r="27" spans="1:4" ht="10.5" customHeight="1" thickBot="1">
      <c r="A27" s="105"/>
      <c r="B27" s="106"/>
      <c r="C27" s="106"/>
      <c r="D27" s="107"/>
    </row>
    <row r="28" spans="1:4" ht="44.25" customHeight="1" thickBot="1">
      <c r="A28" s="436" t="s">
        <v>401</v>
      </c>
      <c r="B28" s="435"/>
      <c r="C28" s="435"/>
      <c r="D28" s="437" t="s">
        <v>500</v>
      </c>
    </row>
    <row r="29" spans="1:4" ht="38" thickBot="1">
      <c r="A29" s="108" t="s">
        <v>941</v>
      </c>
      <c r="B29" s="104" t="s">
        <v>497</v>
      </c>
      <c r="C29" s="104" t="s">
        <v>891</v>
      </c>
      <c r="D29" s="103" t="s">
        <v>944</v>
      </c>
    </row>
    <row r="30" spans="1:4" ht="10.5" customHeight="1" thickBot="1">
      <c r="A30" s="105"/>
      <c r="B30" s="106"/>
      <c r="C30" s="106"/>
      <c r="D30" s="107"/>
    </row>
    <row r="31" spans="1:4" ht="44.25" customHeight="1" thickBot="1">
      <c r="A31" s="436" t="s">
        <v>402</v>
      </c>
      <c r="B31" s="435"/>
      <c r="C31" s="435"/>
      <c r="D31" s="437" t="s">
        <v>499</v>
      </c>
    </row>
    <row r="32" spans="1:4" ht="44.25" customHeight="1" thickBot="1">
      <c r="A32" s="108" t="s">
        <v>942</v>
      </c>
      <c r="B32" s="104" t="s">
        <v>498</v>
      </c>
      <c r="C32" s="104" t="s">
        <v>892</v>
      </c>
      <c r="D32" s="103" t="s">
        <v>943</v>
      </c>
    </row>
    <row r="33" spans="1:4" ht="13">
      <c r="A33" s="61"/>
      <c r="B33" s="62"/>
      <c r="C33" s="67"/>
      <c r="D33" s="63"/>
    </row>
    <row r="34" spans="1:4" ht="58.5" customHeight="1"/>
    <row r="35" spans="1:4" ht="28.5" customHeight="1"/>
    <row r="40" spans="1:4" ht="46.5" customHeight="1"/>
    <row r="45" spans="1:4" ht="45" customHeight="1"/>
    <row r="46" spans="1:4" ht="60" customHeight="1"/>
    <row r="50" ht="39.75" customHeight="1"/>
    <row r="51" ht="48.75" customHeight="1"/>
    <row r="71" ht="18" customHeight="1"/>
    <row r="72" ht="28.5" customHeight="1"/>
    <row r="73" ht="18" customHeight="1"/>
  </sheetData>
  <mergeCells count="2">
    <mergeCell ref="D2:D3"/>
    <mergeCell ref="A2:A3"/>
  </mergeCells>
  <printOptions horizontalCentered="1"/>
  <pageMargins left="0" right="0" top="0.74803149606299213" bottom="0" header="0" footer="0"/>
  <pageSetup paperSize="9" scale="85" fitToWidth="0" fitToHeight="0" orientation="portrait" r:id="rId1"/>
  <rowBreaks count="1" manualBreakCount="1">
    <brk id="1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E33"/>
  <sheetViews>
    <sheetView rightToLeft="1" view="pageBreakPreview" zoomScaleNormal="100" zoomScaleSheetLayoutView="100" workbookViewId="0">
      <selection activeCell="C13" sqref="C13"/>
    </sheetView>
  </sheetViews>
  <sheetFormatPr defaultColWidth="9" defaultRowHeight="12.5"/>
  <cols>
    <col min="1" max="1" width="40.36328125" style="57" customWidth="1"/>
    <col min="2" max="3" width="9.08984375" style="57" customWidth="1"/>
    <col min="4" max="4" width="40" style="57" customWidth="1"/>
    <col min="5" max="16384" width="9" style="57"/>
  </cols>
  <sheetData>
    <row r="1" spans="1:5" ht="33" customHeight="1">
      <c r="A1" s="58"/>
      <c r="B1" s="59"/>
      <c r="C1" s="59"/>
      <c r="D1" s="60"/>
    </row>
    <row r="2" spans="1:5" ht="20.149999999999999" customHeight="1">
      <c r="A2" s="1155" t="s">
        <v>207</v>
      </c>
      <c r="B2" s="438" t="s">
        <v>488</v>
      </c>
      <c r="C2" s="411" t="s">
        <v>485</v>
      </c>
      <c r="D2" s="1152" t="s">
        <v>203</v>
      </c>
    </row>
    <row r="3" spans="1:5" ht="20.149999999999999" customHeight="1" thickBot="1">
      <c r="A3" s="1157"/>
      <c r="B3" s="439" t="s">
        <v>489</v>
      </c>
      <c r="C3" s="440" t="s">
        <v>484</v>
      </c>
      <c r="D3" s="1154"/>
    </row>
    <row r="4" spans="1:5" s="96" customFormat="1" ht="10.5" customHeight="1" thickBot="1">
      <c r="A4" s="138"/>
      <c r="B4" s="139"/>
      <c r="C4" s="140"/>
      <c r="D4" s="141"/>
    </row>
    <row r="5" spans="1:5" ht="44.25" customHeight="1" thickBot="1">
      <c r="A5" s="436" t="s">
        <v>308</v>
      </c>
      <c r="B5" s="435"/>
      <c r="C5" s="435"/>
      <c r="D5" s="437" t="s">
        <v>373</v>
      </c>
    </row>
    <row r="6" spans="1:5" ht="36.75" customHeight="1" thickBot="1">
      <c r="A6" s="101" t="s">
        <v>972</v>
      </c>
      <c r="B6" s="102" t="s">
        <v>198</v>
      </c>
      <c r="C6" s="102" t="s">
        <v>861</v>
      </c>
      <c r="D6" s="103" t="s">
        <v>982</v>
      </c>
    </row>
    <row r="7" spans="1:5" ht="56" thickBot="1">
      <c r="A7" s="980" t="s">
        <v>971</v>
      </c>
      <c r="B7" s="981" t="s">
        <v>199</v>
      </c>
      <c r="C7" s="981" t="s">
        <v>863</v>
      </c>
      <c r="D7" s="982" t="s">
        <v>981</v>
      </c>
      <c r="E7" s="57" t="s">
        <v>494</v>
      </c>
    </row>
    <row r="8" spans="1:5" ht="36.75" customHeight="1" thickBot="1">
      <c r="A8" s="101" t="s">
        <v>970</v>
      </c>
      <c r="B8" s="102" t="s">
        <v>310</v>
      </c>
      <c r="C8" s="102" t="s">
        <v>865</v>
      </c>
      <c r="D8" s="103" t="s">
        <v>980</v>
      </c>
    </row>
    <row r="9" spans="1:5" ht="38" thickBot="1">
      <c r="A9" s="980" t="s">
        <v>969</v>
      </c>
      <c r="B9" s="981" t="s">
        <v>304</v>
      </c>
      <c r="C9" s="981" t="s">
        <v>869</v>
      </c>
      <c r="D9" s="982" t="s">
        <v>979</v>
      </c>
    </row>
    <row r="10" spans="1:5" ht="45" customHeight="1" thickBot="1">
      <c r="A10" s="101" t="s">
        <v>968</v>
      </c>
      <c r="B10" s="102" t="s">
        <v>200</v>
      </c>
      <c r="C10" s="102" t="s">
        <v>871</v>
      </c>
      <c r="D10" s="103" t="s">
        <v>978</v>
      </c>
    </row>
    <row r="11" spans="1:5" ht="13" thickBot="1"/>
    <row r="12" spans="1:5" ht="44.25" customHeight="1" thickBot="1">
      <c r="A12" s="436" t="s">
        <v>399</v>
      </c>
      <c r="B12" s="435"/>
      <c r="C12" s="435"/>
      <c r="D12" s="437" t="s">
        <v>435</v>
      </c>
    </row>
    <row r="13" spans="1:5" ht="36.75" customHeight="1" thickBot="1">
      <c r="A13" s="101" t="s">
        <v>967</v>
      </c>
      <c r="B13" s="102" t="s">
        <v>311</v>
      </c>
      <c r="C13" s="102" t="s">
        <v>874</v>
      </c>
      <c r="D13" s="103" t="s">
        <v>977</v>
      </c>
    </row>
    <row r="14" spans="1:5" ht="64.5" customHeight="1" thickBot="1">
      <c r="A14" s="980" t="s">
        <v>966</v>
      </c>
      <c r="B14" s="981" t="s">
        <v>217</v>
      </c>
      <c r="C14" s="981" t="s">
        <v>877</v>
      </c>
      <c r="D14" s="982" t="s">
        <v>976</v>
      </c>
    </row>
    <row r="15" spans="1:5" ht="72" customHeight="1" thickBot="1">
      <c r="A15" s="101" t="s">
        <v>965</v>
      </c>
      <c r="B15" s="102" t="s">
        <v>380</v>
      </c>
      <c r="C15" s="102" t="s">
        <v>885</v>
      </c>
      <c r="D15" s="103" t="s">
        <v>975</v>
      </c>
    </row>
    <row r="16" spans="1:5" ht="50.5" thickBot="1">
      <c r="A16" s="980" t="s">
        <v>964</v>
      </c>
      <c r="B16" s="981" t="s">
        <v>312</v>
      </c>
      <c r="C16" s="981" t="s">
        <v>887</v>
      </c>
      <c r="D16" s="982" t="s">
        <v>974</v>
      </c>
    </row>
    <row r="17" spans="1:4" ht="13" thickBot="1"/>
    <row r="18" spans="1:4" ht="44.25" customHeight="1" thickBot="1">
      <c r="A18" s="436" t="s">
        <v>400</v>
      </c>
      <c r="B18" s="435"/>
      <c r="C18" s="435"/>
      <c r="D18" s="437" t="s">
        <v>501</v>
      </c>
    </row>
    <row r="19" spans="1:4" ht="45" customHeight="1" thickBot="1">
      <c r="A19" s="101" t="s">
        <v>963</v>
      </c>
      <c r="B19" s="102" t="s">
        <v>313</v>
      </c>
      <c r="C19" s="102" t="s">
        <v>890</v>
      </c>
      <c r="D19" s="103" t="s">
        <v>973</v>
      </c>
    </row>
    <row r="31" spans="1:4" ht="18" customHeight="1"/>
    <row r="32" spans="1:4" ht="28.5" customHeight="1"/>
    <row r="33" ht="18" customHeight="1"/>
  </sheetData>
  <mergeCells count="2">
    <mergeCell ref="A2:A3"/>
    <mergeCell ref="D2:D3"/>
  </mergeCells>
  <printOptions horizontalCentered="1"/>
  <pageMargins left="0" right="0" top="0.74803149606299213" bottom="0" header="0" footer="0"/>
  <pageSetup paperSize="9" scale="90" fitToWidth="0"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D23"/>
  <sheetViews>
    <sheetView rightToLeft="1" view="pageBreakPreview" zoomScaleNormal="100" zoomScaleSheetLayoutView="100" workbookViewId="0">
      <selection activeCell="C13" sqref="C13"/>
    </sheetView>
  </sheetViews>
  <sheetFormatPr defaultColWidth="9" defaultRowHeight="12.5"/>
  <cols>
    <col min="1" max="1" width="40.36328125" style="57" customWidth="1"/>
    <col min="2" max="3" width="9.08984375" style="57" customWidth="1"/>
    <col min="4" max="4" width="40" style="57" customWidth="1"/>
    <col min="5" max="16384" width="9" style="57"/>
  </cols>
  <sheetData>
    <row r="1" spans="1:4" ht="33" customHeight="1">
      <c r="A1" s="58"/>
      <c r="B1" s="59"/>
      <c r="C1" s="59"/>
      <c r="D1" s="60"/>
    </row>
    <row r="2" spans="1:4" ht="20.149999999999999" customHeight="1">
      <c r="A2" s="1155" t="s">
        <v>509</v>
      </c>
      <c r="B2" s="438" t="s">
        <v>518</v>
      </c>
      <c r="C2" s="411" t="s">
        <v>485</v>
      </c>
      <c r="D2" s="1152" t="s">
        <v>510</v>
      </c>
    </row>
    <row r="3" spans="1:4" ht="20.149999999999999" customHeight="1" thickBot="1">
      <c r="A3" s="1157"/>
      <c r="B3" s="439" t="s">
        <v>519</v>
      </c>
      <c r="C3" s="440" t="s">
        <v>484</v>
      </c>
      <c r="D3" s="1154"/>
    </row>
    <row r="4" spans="1:4" s="96" customFormat="1" ht="10.5" customHeight="1" thickBot="1">
      <c r="A4" s="138"/>
      <c r="B4" s="139"/>
      <c r="C4" s="140"/>
      <c r="D4" s="141"/>
    </row>
    <row r="5" spans="1:4" ht="44.25" customHeight="1" thickBot="1">
      <c r="A5" s="980" t="s">
        <v>983</v>
      </c>
      <c r="B5" s="981" t="s">
        <v>198</v>
      </c>
      <c r="C5" s="981" t="s">
        <v>873</v>
      </c>
      <c r="D5" s="982" t="s">
        <v>992</v>
      </c>
    </row>
    <row r="6" spans="1:4" ht="36.75" customHeight="1" thickBot="1">
      <c r="A6" s="101" t="s">
        <v>985</v>
      </c>
      <c r="B6" s="102" t="s">
        <v>199</v>
      </c>
      <c r="C6" s="102" t="s">
        <v>876</v>
      </c>
      <c r="D6" s="103" t="s">
        <v>991</v>
      </c>
    </row>
    <row r="7" spans="1:4" ht="44.25" customHeight="1" thickBot="1">
      <c r="A7" s="980" t="s">
        <v>984</v>
      </c>
      <c r="B7" s="981" t="s">
        <v>310</v>
      </c>
      <c r="C7" s="981" t="s">
        <v>879</v>
      </c>
      <c r="D7" s="982" t="s">
        <v>990</v>
      </c>
    </row>
    <row r="8" spans="1:4" ht="51.75" customHeight="1" thickBot="1">
      <c r="A8" s="101" t="s">
        <v>986</v>
      </c>
      <c r="B8" s="102" t="s">
        <v>304</v>
      </c>
      <c r="C8" s="102" t="s">
        <v>880</v>
      </c>
      <c r="D8" s="103" t="s">
        <v>989</v>
      </c>
    </row>
    <row r="9" spans="1:4" ht="61.5" customHeight="1" thickBot="1">
      <c r="A9" s="980" t="s">
        <v>987</v>
      </c>
      <c r="B9" s="981" t="s">
        <v>200</v>
      </c>
      <c r="C9" s="981" t="s">
        <v>881</v>
      </c>
      <c r="D9" s="982" t="s">
        <v>988</v>
      </c>
    </row>
    <row r="21" ht="18" customHeight="1"/>
    <row r="22" ht="28.5" customHeight="1"/>
    <row r="23" ht="18" customHeight="1"/>
  </sheetData>
  <mergeCells count="2">
    <mergeCell ref="A2:A3"/>
    <mergeCell ref="D2:D3"/>
  </mergeCells>
  <printOptions horizontalCentered="1"/>
  <pageMargins left="0" right="0" top="0.74803149606299213" bottom="0" header="0" footer="0"/>
  <pageSetup paperSize="9" scale="92" fitToWidth="0" fitToHeight="0"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MDPS Generic Document" ma:contentTypeID="0x0101005B6F1207514BA84095F136A74049D6F500F1F1E948EAA66A42B0F3AAD71C9FA928" ma:contentTypeVersion="18" ma:contentTypeDescription="" ma:contentTypeScope="" ma:versionID="0cac51b5b8865a4710ca6fe89eba854a">
  <xsd:schema xmlns:xsd="http://www.w3.org/2001/XMLSchema" xmlns:xs="http://www.w3.org/2001/XMLSchema" xmlns:p="http://schemas.microsoft.com/office/2006/metadata/properties" xmlns:ns1="http://schemas.microsoft.com/sharepoint/v3" xmlns:ns2="b1657202-86a7-46c3-ba71-02bb0da5a392" xmlns:ns3="423524d6-f9d7-4b47-aadf-7b8f6888b7b0" targetNamespace="http://schemas.microsoft.com/office/2006/metadata/properties" ma:root="true" ma:fieldsID="6357cd525a4791bb667bca1787326c82" ns1:_="" ns2:_="" ns3:_="">
    <xsd:import namespace="http://schemas.microsoft.com/sharepoint/v3"/>
    <xsd:import namespace="b1657202-86a7-46c3-ba71-02bb0da5a392"/>
    <xsd:import namespace="423524d6-f9d7-4b47-aadf-7b8f6888b7b0"/>
    <xsd:element name="properties">
      <xsd:complexType>
        <xsd:sequence>
          <xsd:element name="documentManagement">
            <xsd:complexType>
              <xsd:all>
                <xsd:element ref="ns2:EnglishTitle" minOccurs="0"/>
                <xsd:element ref="ns3:DocumentDescription0" minOccurs="0"/>
                <xsd:element ref="ns2:ArabicTitle" minOccurs="0"/>
                <xsd:element ref="ns2:DocumentDescription" minOccurs="0"/>
                <xsd:element ref="ns2:Year" minOccurs="0"/>
                <xsd:element ref="ns1:PublishingStartDate" minOccurs="0"/>
                <xsd:element ref="ns2:MDPSLanguage" minOccurs="0"/>
                <xsd:element ref="ns1:PublishingRollupImage" minOccurs="0"/>
                <xsd:element ref="ns2:DocType" minOccurs="0"/>
                <xsd:element ref="ns2:Visible" minOccurs="0"/>
                <xsd:element ref="ns3:DocPeriodicity" minOccurs="0"/>
                <xsd:element ref="ns2:TaxCatchAllLabel" minOccurs="0"/>
                <xsd:element ref="ns2:TaxKeywordTaxHTField" minOccurs="0"/>
                <xsd:element ref="ns2:TaxCatchAll"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6" nillable="true" ma:displayName="Scheduling Start Date" ma:description="Scheduling Start Date is a site column created by the Publishing feature. It is used to specify the date and time on which this page will first appear to site visitors." ma:internalName="PublishingStartDate">
      <xsd:simpleType>
        <xsd:restriction base="dms:Unknown"/>
      </xsd:simpleType>
    </xsd:element>
    <xsd:element name="PublishingRollupImage" ma:index="9" nillable="true" ma:displayName="Rollup Image" ma:description="Rollup Image is a site column created by the Publishing feature. It is used on the Page Content Type as the image for the page shown in content roll-ups such as the Content By Search web part." ma:internalName="PublishingRollupImag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b1657202-86a7-46c3-ba71-02bb0da5a392" elementFormDefault="qualified">
    <xsd:import namespace="http://schemas.microsoft.com/office/2006/documentManagement/types"/>
    <xsd:import namespace="http://schemas.microsoft.com/office/infopath/2007/PartnerControls"/>
    <xsd:element name="EnglishTitle" ma:index="1" nillable="true" ma:displayName="English Title" ma:internalName="EnglishTitle">
      <xsd:simpleType>
        <xsd:restriction base="dms:Note">
          <xsd:maxLength value="255"/>
        </xsd:restriction>
      </xsd:simpleType>
    </xsd:element>
    <xsd:element name="ArabicTitle" ma:index="3" nillable="true" ma:displayName="Arabic Title" ma:internalName="ArabicTitle">
      <xsd:simpleType>
        <xsd:restriction base="dms:Note">
          <xsd:maxLength value="255"/>
        </xsd:restriction>
      </xsd:simpleType>
    </xsd:element>
    <xsd:element name="DocumentDescription" ma:index="4" nillable="true" ma:displayName="Arabic Description" ma:internalName="DocumentDescription">
      <xsd:simpleType>
        <xsd:restriction base="dms:Note"/>
      </xsd:simpleType>
    </xsd:element>
    <xsd:element name="Year" ma:index="5" nillable="true" ma:displayName="Year" ma:decimals="0" ma:indexed="true" ma:internalName="Year" ma:percentage="FALSE">
      <xsd:simpleType>
        <xsd:restriction base="dms:Number">
          <xsd:minInclusive value="1900"/>
        </xsd:restriction>
      </xsd:simpleType>
    </xsd:element>
    <xsd:element name="MDPSLanguage" ma:index="7" nillable="true" ma:displayName="MDPSLanguage" ma:default="English" ma:format="Dropdown" ma:indexed="true" ma:internalName="MDPSLanguage">
      <xsd:simpleType>
        <xsd:restriction base="dms:Choice">
          <xsd:enumeration value="English"/>
          <xsd:enumeration value="Arabic"/>
          <xsd:enumeration value="Both"/>
        </xsd:restriction>
      </xsd:simpleType>
    </xsd:element>
    <xsd:element name="DocType" ma:index="10" nillable="true" ma:displayName="DocType" ma:default="Publication" ma:internalName="DocType" ma:readOnly="false">
      <xsd:complexType>
        <xsd:complexContent>
          <xsd:extension base="dms:MultiChoice">
            <xsd:sequence>
              <xsd:element name="Value" maxOccurs="unbounded" minOccurs="0" nillable="true">
                <xsd:simpleType>
                  <xsd:restriction base="dms:Choice">
                    <xsd:enumeration value="Report"/>
                    <xsd:enumeration value="Publication"/>
                    <xsd:enumeration value="Survey"/>
                    <xsd:enumeration value="Opinion Poll"/>
                  </xsd:restriction>
                </xsd:simpleType>
              </xsd:element>
            </xsd:sequence>
          </xsd:extension>
        </xsd:complexContent>
      </xsd:complexType>
    </xsd:element>
    <xsd:element name="Visible" ma:index="11" nillable="true" ma:displayName="Visible" ma:default="1" ma:internalName="Visible">
      <xsd:simpleType>
        <xsd:restriction base="dms:Boolean"/>
      </xsd:simpleType>
    </xsd:element>
    <xsd:element name="TaxCatchAllLabel" ma:index="13" nillable="true" ma:displayName="Taxonomy Catch All Column1" ma:hidden="true" ma:list="{9dedd1df-e982-47b0-9595-bb27d9cf4b78}" ma:internalName="TaxCatchAllLabel" ma:readOnly="true" ma:showField="CatchAllDataLabel"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TaxKeywordTaxHTField" ma:index="20" nillable="true" ma:taxonomy="true" ma:internalName="TaxKeywordTaxHTField" ma:taxonomyFieldName="TaxKeyword" ma:displayName="Enterprise Keywords" ma:fieldId="{23f27201-bee3-471e-b2e7-b64fd8b7ca38}" ma:taxonomyMulti="true" ma:sspId="c5a07778-adc9-44ce-928f-174cf3ac77ad" ma:termSetId="00000000-0000-0000-0000-000000000000" ma:anchorId="00000000-0000-0000-0000-000000000000" ma:open="true" ma:isKeyword="true">
      <xsd:complexType>
        <xsd:sequence>
          <xsd:element ref="pc:Terms" minOccurs="0" maxOccurs="1"/>
        </xsd:sequence>
      </xsd:complexType>
    </xsd:element>
    <xsd:element name="TaxCatchAll" ma:index="22" nillable="true" ma:displayName="Taxonomy Catch All Column" ma:hidden="true" ma:list="{9dedd1df-e982-47b0-9595-bb27d9cf4b78}" ma:internalName="TaxCatchAll" ma:showField="CatchAllData" ma:web="b1657202-86a7-46c3-ba71-02bb0da5a392">
      <xsd:complexType>
        <xsd:complexContent>
          <xsd:extension base="dms:MultiChoiceLookup">
            <xsd:sequence>
              <xsd:element name="Value" type="dms:Lookup" maxOccurs="unbounded" minOccurs="0" nillable="true"/>
            </xsd:sequence>
          </xsd:extension>
        </xsd:complexContent>
      </xsd:complexType>
    </xsd:element>
    <xsd:element name="SharedWithUsers" ma:index="23"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23524d6-f9d7-4b47-aadf-7b8f6888b7b0" elementFormDefault="qualified">
    <xsd:import namespace="http://schemas.microsoft.com/office/2006/documentManagement/types"/>
    <xsd:import namespace="http://schemas.microsoft.com/office/infopath/2007/PartnerControls"/>
    <xsd:element name="DocumentDescription0" ma:index="2" nillable="true" ma:displayName="DocumentDescription" ma:internalName="DocumentDescription0">
      <xsd:simpleType>
        <xsd:restriction base="dms:Note">
          <xsd:maxLength value="255"/>
        </xsd:restriction>
      </xsd:simpleType>
    </xsd:element>
    <xsd:element name="DocPeriodicity" ma:index="12" nillable="true" ma:displayName="DocPeriodicity" ma:default="Annual" ma:format="Dropdown" ma:internalName="DocPeriodicity">
      <xsd:simpleType>
        <xsd:union memberTypes="dms:Text">
          <xsd:simpleType>
            <xsd:restriction base="dms:Choice">
              <xsd:enumeration value="Annual"/>
              <xsd:enumeration value="Semi-Annual"/>
              <xsd:enumeration value="Quarterly"/>
              <xsd:enumeration value="Monthly"/>
            </xsd:restriction>
          </xsd:simpleType>
        </xsd:un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6"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MDPSLanguage xmlns="b1657202-86a7-46c3-ba71-02bb0da5a392">Both</MDPSLanguage>
    <EnglishTitle xmlns="b1657202-86a7-46c3-ba71-02bb0da5a392">District Cooling System Statistics in the State of Qatar 2021
</EnglishTitle>
    <PublishingRollupImage xmlns="http://schemas.microsoft.com/sharepoint/v3" xsi:nil="true"/>
    <DocType xmlns="b1657202-86a7-46c3-ba71-02bb0da5a392">
      <Value>Report</Value>
    </DocType>
    <TaxCatchAll xmlns="b1657202-86a7-46c3-ba71-02bb0da5a392">
      <Value>734</Value>
      <Value>733</Value>
      <Value>758</Value>
      <Value>714</Value>
      <Value>735</Value>
    </TaxCatchAll>
    <DocumentDescription xmlns="b1657202-86a7-46c3-ba71-02bb0da5a392">إحصاءات نظام تبريد المناطق في دولة قطر 2021 </DocumentDescription>
    <DocPeriodicity xmlns="423524d6-f9d7-4b47-aadf-7b8f6888b7b0">Annual</DocPeriodicity>
    <DocumentDescription0 xmlns="423524d6-f9d7-4b47-aadf-7b8f6888b7b0">District Cooling System Statistics in the State of Qatar 2021
</DocumentDescription0>
    <TaxKeywordTaxHTField xmlns="b1657202-86a7-46c3-ba71-02bb0da5a392">
      <Terms xmlns="http://schemas.microsoft.com/office/infopath/2007/PartnerControls">
        <TermInfo xmlns="http://schemas.microsoft.com/office/infopath/2007/PartnerControls">
          <TermName xmlns="http://schemas.microsoft.com/office/infopath/2007/PartnerControls">PSA</TermName>
          <TermId xmlns="http://schemas.microsoft.com/office/infopath/2007/PartnerControls">81538984-2143-4d4b-a3ca-314b1950d5de</TermId>
        </TermInfo>
        <TermInfo xmlns="http://schemas.microsoft.com/office/infopath/2007/PartnerControls">
          <TermName xmlns="http://schemas.microsoft.com/office/infopath/2007/PartnerControls">Environmental</TermName>
          <TermId xmlns="http://schemas.microsoft.com/office/infopath/2007/PartnerControls">c7c01641-5d0e-414e-8e97-6926248072ea</TermId>
        </TermInfo>
        <TermInfo xmlns="http://schemas.microsoft.com/office/infopath/2007/PartnerControls">
          <TermName xmlns="http://schemas.microsoft.com/office/infopath/2007/PartnerControls">Planning and Statistics Authority</TermName>
          <TermId xmlns="http://schemas.microsoft.com/office/infopath/2007/PartnerControls">c62945ff-1054-4639-a689-03d3d18d28db</TermId>
        </TermInfo>
        <TermInfo xmlns="http://schemas.microsoft.com/office/infopath/2007/PartnerControls">
          <TermName xmlns="http://schemas.microsoft.com/office/infopath/2007/PartnerControls">Qatar</TermName>
          <TermId xmlns="http://schemas.microsoft.com/office/infopath/2007/PartnerControls">7dd625fb-5e26-4a0d-87ed-82285b0d7c4a</TermId>
        </TermInfo>
        <TermInfo xmlns="http://schemas.microsoft.com/office/infopath/2007/PartnerControls">
          <TermName xmlns="http://schemas.microsoft.com/office/infopath/2007/PartnerControls">Statistics</TermName>
          <TermId xmlns="http://schemas.microsoft.com/office/infopath/2007/PartnerControls">4003f7a9-613b-43f1-8806-5ee45caf9602</TermId>
        </TermInfo>
      </Terms>
    </TaxKeywordTaxHTField>
    <Year xmlns="b1657202-86a7-46c3-ba71-02bb0da5a392">2021</Year>
    <PublishingStartDate xmlns="http://schemas.microsoft.com/sharepoint/v3">2023-01-08T21:00:00+00:00</PublishingStartDate>
    <Visible xmlns="b1657202-86a7-46c3-ba71-02bb0da5a392">true</Visible>
    <ArabicTitle xmlns="b1657202-86a7-46c3-ba71-02bb0da5a392">إحصاءات نظام تبريد المناطق في دولة قطر 2021 </ArabicTitle>
  </documentManagement>
</p:properties>
</file>

<file path=customXml/itemProps1.xml><?xml version="1.0" encoding="utf-8"?>
<ds:datastoreItem xmlns:ds="http://schemas.openxmlformats.org/officeDocument/2006/customXml" ds:itemID="{37676187-91F1-4528-90D6-EE6D7B0434AF}"/>
</file>

<file path=customXml/itemProps2.xml><?xml version="1.0" encoding="utf-8"?>
<ds:datastoreItem xmlns:ds="http://schemas.openxmlformats.org/officeDocument/2006/customXml" ds:itemID="{1D210D78-6FBE-4145-8F3C-D34F6F50BB86}"/>
</file>

<file path=customXml/itemProps3.xml><?xml version="1.0" encoding="utf-8"?>
<ds:datastoreItem xmlns:ds="http://schemas.openxmlformats.org/officeDocument/2006/customXml" ds:itemID="{466E8DDC-62D2-4275-B18B-5B673775FA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52</vt:i4>
      </vt:variant>
      <vt:variant>
        <vt:lpstr>Charts</vt:lpstr>
      </vt:variant>
      <vt:variant>
        <vt:i4>10</vt:i4>
      </vt:variant>
      <vt:variant>
        <vt:lpstr>Named Ranges</vt:lpstr>
      </vt:variant>
      <vt:variant>
        <vt:i4>64</vt:i4>
      </vt:variant>
    </vt:vector>
  </HeadingPairs>
  <TitlesOfParts>
    <vt:vector size="126" baseType="lpstr">
      <vt:lpstr>عنوان</vt:lpstr>
      <vt:lpstr>Photo</vt:lpstr>
      <vt:lpstr>تقديم</vt:lpstr>
      <vt:lpstr>المقدمة</vt:lpstr>
      <vt:lpstr>اهداف</vt:lpstr>
      <vt:lpstr>المحتويات</vt:lpstr>
      <vt:lpstr>فهرس الجداول</vt:lpstr>
      <vt:lpstr>فهرس الاشكال</vt:lpstr>
      <vt:lpstr>فهرس الخرائط</vt:lpstr>
      <vt:lpstr>التعاريف والمفاهيم</vt:lpstr>
      <vt:lpstr>التعاريف </vt:lpstr>
      <vt:lpstr>أولاً</vt:lpstr>
      <vt:lpstr>1.1</vt:lpstr>
      <vt:lpstr>1</vt:lpstr>
      <vt:lpstr>2</vt:lpstr>
      <vt:lpstr>3</vt:lpstr>
      <vt:lpstr>1.2</vt:lpstr>
      <vt:lpstr>4</vt:lpstr>
      <vt:lpstr>5</vt:lpstr>
      <vt:lpstr>1.3</vt:lpstr>
      <vt:lpstr>6</vt:lpstr>
      <vt:lpstr>7</vt:lpstr>
      <vt:lpstr>ثانياً</vt:lpstr>
      <vt:lpstr>8</vt:lpstr>
      <vt:lpstr>Map1</vt:lpstr>
      <vt:lpstr>9</vt:lpstr>
      <vt:lpstr>Map2</vt:lpstr>
      <vt:lpstr>10</vt:lpstr>
      <vt:lpstr>Map3</vt:lpstr>
      <vt:lpstr>11</vt:lpstr>
      <vt:lpstr>12</vt:lpstr>
      <vt:lpstr>13</vt:lpstr>
      <vt:lpstr>Map4</vt:lpstr>
      <vt:lpstr>14</vt:lpstr>
      <vt:lpstr>Map5</vt:lpstr>
      <vt:lpstr>ثالثاً</vt:lpstr>
      <vt:lpstr>3.1</vt:lpstr>
      <vt:lpstr>15</vt:lpstr>
      <vt:lpstr>رابعاً</vt:lpstr>
      <vt:lpstr>16</vt:lpstr>
      <vt:lpstr>خامساً</vt:lpstr>
      <vt:lpstr>17</vt:lpstr>
      <vt:lpstr>سادساً</vt:lpstr>
      <vt:lpstr>18</vt:lpstr>
      <vt:lpstr>الملاحق</vt:lpstr>
      <vt:lpstr>الاستمارة</vt:lpstr>
      <vt:lpstr>cover </vt:lpstr>
      <vt:lpstr>01</vt:lpstr>
      <vt:lpstr>02 </vt:lpstr>
      <vt:lpstr>03</vt:lpstr>
      <vt:lpstr>04</vt:lpstr>
      <vt:lpstr>05</vt:lpstr>
      <vt:lpstr>Graph1</vt:lpstr>
      <vt:lpstr>Graph2</vt:lpstr>
      <vt:lpstr>Graph3</vt:lpstr>
      <vt:lpstr>Graph4 </vt:lpstr>
      <vt:lpstr>Graph5</vt:lpstr>
      <vt:lpstr>Graph6</vt:lpstr>
      <vt:lpstr>Graph7</vt:lpstr>
      <vt:lpstr>Graph8</vt:lpstr>
      <vt:lpstr>Graph9</vt:lpstr>
      <vt:lpstr>Graph10</vt:lpstr>
      <vt:lpstr>'01'!Print_Area</vt:lpstr>
      <vt:lpstr>'02 '!Print_Area</vt:lpstr>
      <vt:lpstr>'04'!Print_Area</vt:lpstr>
      <vt:lpstr>'05'!Print_Area</vt:lpstr>
      <vt:lpstr>'1'!Print_Area</vt:lpstr>
      <vt:lpstr>'1.1'!Print_Area</vt:lpstr>
      <vt:lpstr>'1.2'!Print_Area</vt:lpstr>
      <vt:lpstr>'1.3'!Print_Area</vt:lpstr>
      <vt:lpstr>'10'!Print_Area</vt:lpstr>
      <vt:lpstr>'11'!Print_Area</vt:lpstr>
      <vt:lpstr>'12'!Print_Area</vt:lpstr>
      <vt:lpstr>'13'!Print_Area</vt:lpstr>
      <vt:lpstr>'14'!Print_Area</vt:lpstr>
      <vt:lpstr>'15'!Print_Area</vt:lpstr>
      <vt:lpstr>'16'!Print_Area</vt:lpstr>
      <vt:lpstr>'17'!Print_Area</vt:lpstr>
      <vt:lpstr>'18'!Print_Area</vt:lpstr>
      <vt:lpstr>'2'!Print_Area</vt:lpstr>
      <vt:lpstr>'3'!Print_Area</vt:lpstr>
      <vt:lpstr>'3.1'!Print_Area</vt:lpstr>
      <vt:lpstr>'4'!Print_Area</vt:lpstr>
      <vt:lpstr>'5'!Print_Area</vt:lpstr>
      <vt:lpstr>'6'!Print_Area</vt:lpstr>
      <vt:lpstr>'7'!Print_Area</vt:lpstr>
      <vt:lpstr>'8'!Print_Area</vt:lpstr>
      <vt:lpstr>'9'!Print_Area</vt:lpstr>
      <vt:lpstr>'cover '!Print_Area</vt:lpstr>
      <vt:lpstr>'Map1'!Print_Area</vt:lpstr>
      <vt:lpstr>'Map2'!Print_Area</vt:lpstr>
      <vt:lpstr>'Map3'!Print_Area</vt:lpstr>
      <vt:lpstr>'Map4'!Print_Area</vt:lpstr>
      <vt:lpstr>'Map5'!Print_Area</vt:lpstr>
      <vt:lpstr>Photo!Print_Area</vt:lpstr>
      <vt:lpstr>الاستمارة!Print_Area</vt:lpstr>
      <vt:lpstr>'التعاريف '!Print_Area</vt:lpstr>
      <vt:lpstr>'التعاريف والمفاهيم'!Print_Area</vt:lpstr>
      <vt:lpstr>المحتويات!Print_Area</vt:lpstr>
      <vt:lpstr>المقدمة!Print_Area</vt:lpstr>
      <vt:lpstr>الملاحق!Print_Area</vt:lpstr>
      <vt:lpstr>اهداف!Print_Area</vt:lpstr>
      <vt:lpstr>أولاً!Print_Area</vt:lpstr>
      <vt:lpstr>تقديم!Print_Area</vt:lpstr>
      <vt:lpstr>ثالثاً!Print_Area</vt:lpstr>
      <vt:lpstr>ثانياً!Print_Area</vt:lpstr>
      <vt:lpstr>خامساً!Print_Area</vt:lpstr>
      <vt:lpstr>رابعاً!Print_Area</vt:lpstr>
      <vt:lpstr>سادساً!Print_Area</vt:lpstr>
      <vt:lpstr>عنوان!Print_Area</vt:lpstr>
      <vt:lpstr>'فهرس الاشكال'!Print_Area</vt:lpstr>
      <vt:lpstr>'فهرس الجداول'!Print_Area</vt:lpstr>
      <vt:lpstr>'فهرس الخرائط'!Print_Area</vt:lpstr>
      <vt:lpstr>'05'!Print_Titles</vt:lpstr>
      <vt:lpstr>'1'!Print_Titles</vt:lpstr>
      <vt:lpstr>'14'!Print_Titles</vt:lpstr>
      <vt:lpstr>'15'!Print_Titles</vt:lpstr>
      <vt:lpstr>'16'!Print_Titles</vt:lpstr>
      <vt:lpstr>'18'!Print_Titles</vt:lpstr>
      <vt:lpstr>'3'!Print_Titles</vt:lpstr>
      <vt:lpstr>'4'!Print_Titles</vt:lpstr>
      <vt:lpstr>'6'!Print_Titles</vt:lpstr>
      <vt:lpstr>'7'!Print_Titles</vt:lpstr>
      <vt:lpstr>'فهرس الاشكال'!Print_Titles</vt:lpstr>
      <vt:lpstr>'فهرس الجداول'!Print_Titles</vt:lpstr>
      <vt:lpstr>'فهرس الخرائط'!Print_Titles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Khaled Alshatarat</dc:creator>
  <cp:keywords>Qatar; Environmental; Planning and Statistics Authority; PSA; Statistics</cp:keywords>
  <cp:lastModifiedBy>Shaikha Salem Hassan Alhomoud</cp:lastModifiedBy>
  <cp:lastPrinted>2022-11-24T06:38:21Z</cp:lastPrinted>
  <dcterms:created xsi:type="dcterms:W3CDTF">2018-06-07T08:17:33Z</dcterms:created>
  <dcterms:modified xsi:type="dcterms:W3CDTF">2022-11-27T04:43:38Z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0x0101005B6F1207514BA84095F136A74049D6F500F1F1E948EAA66A42B0F3AAD71C9FA928</vt:lpwstr>
  </property>
  <property fmtid="{D5CDD505-2E9C-101B-9397-08002B2CF9AE}" pid="3" name="TaxKeyword">
    <vt:lpwstr>734;#PSA|81538984-2143-4d4b-a3ca-314b1950d5de;#758;#Environmental|c7c01641-5d0e-414e-8e97-6926248072ea;#735;#Planning and Statistics Authority|c62945ff-1054-4639-a689-03d3d18d28db;#733;#Qatar|7dd625fb-5e26-4a0d-87ed-82285b0d7c4a;#714;#Statistics|4003f7a9-613b-43f1-8806-5ee45caf9602</vt:lpwstr>
  </property>
</Properties>
</file>